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Plocha různých úrovn..." sheetId="2" r:id="rId2"/>
    <sheet name="02 - Ptačí budka" sheetId="3" r:id="rId3"/>
    <sheet name="03 - Hmatový chodník" sheetId="4" r:id="rId4"/>
    <sheet name="04 - Hmyzí hotel" sheetId="5" r:id="rId5"/>
    <sheet name="05 - Dílnička" sheetId="6" r:id="rId6"/>
    <sheet name="06 - Balanční kladina Z" sheetId="7" r:id="rId7"/>
    <sheet name="07 - Zvonkohra" sheetId="8" r:id="rId8"/>
    <sheet name="08 - Dendrofón" sheetId="9" r:id="rId9"/>
    <sheet name="09 - Zpevněné kmeny strom..." sheetId="10" r:id="rId10"/>
    <sheet name="10 - Bylinková a okrasná ..." sheetId="11" r:id="rId11"/>
    <sheet name="11 - Dílničky kolem stáva..." sheetId="12" r:id="rId12"/>
    <sheet name="12 - Vyvýšené proutěné zá..." sheetId="13" r:id="rId13"/>
    <sheet name="13 - Ohniště s posezením ..." sheetId="14" r:id="rId14"/>
    <sheet name="14 - Kopec s tunelem" sheetId="15" r:id="rId15"/>
    <sheet name="15 - Indiánská vesnička" sheetId="16" r:id="rId16"/>
    <sheet name="16 - Rozcestník" sheetId="17" r:id="rId17"/>
    <sheet name="17 - Prameniště s předzah..." sheetId="18" r:id="rId18"/>
    <sheet name="18 - Terénní vlnka, úprav..." sheetId="19" r:id="rId19"/>
    <sheet name="19 - Sluneční hodiny" sheetId="20" r:id="rId20"/>
    <sheet name="20 - Bourání" sheetId="21" r:id="rId21"/>
    <sheet name="21 - Ostatní náklady" sheetId="22" r:id="rId22"/>
    <sheet name="22 - VRN" sheetId="23" r:id="rId23"/>
    <sheet name="Pokyny pro vyplnění" sheetId="24" r:id="rId24"/>
  </sheets>
  <definedNames>
    <definedName name="_xlnm.Print_Area" localSheetId="0">'Rekapitulace stavby'!$D$4:$AO$33,'Rekapitulace stavby'!$C$39:$AQ$74</definedName>
    <definedName name="_xlnm.Print_Titles" localSheetId="0">'Rekapitulace stavby'!$49:$49</definedName>
    <definedName name="_xlnm._FilterDatabase" localSheetId="1" hidden="1">'01 - Plocha různých úrovn...'!$C$78:$K$124</definedName>
    <definedName name="_xlnm.Print_Area" localSheetId="1">'01 - Plocha různých úrovn...'!$C$4:$J$36,'01 - Plocha různých úrovn...'!$C$42:$J$60,'01 - Plocha různých úrovn...'!$C$66:$K$124</definedName>
    <definedName name="_xlnm.Print_Titles" localSheetId="1">'01 - Plocha různých úrovn...'!$78:$78</definedName>
    <definedName name="_xlnm._FilterDatabase" localSheetId="2" hidden="1">'02 - Ptačí budka'!$C$77:$K$84</definedName>
    <definedName name="_xlnm.Print_Area" localSheetId="2">'02 - Ptačí budka'!$C$4:$J$36,'02 - Ptačí budka'!$C$42:$J$59,'02 - Ptačí budka'!$C$65:$K$84</definedName>
    <definedName name="_xlnm.Print_Titles" localSheetId="2">'02 - Ptačí budka'!$77:$77</definedName>
    <definedName name="_xlnm._FilterDatabase" localSheetId="3" hidden="1">'03 - Hmatový chodník'!$C$78:$K$110</definedName>
    <definedName name="_xlnm.Print_Area" localSheetId="3">'03 - Hmatový chodník'!$C$4:$J$36,'03 - Hmatový chodník'!$C$42:$J$60,'03 - Hmatový chodník'!$C$66:$K$110</definedName>
    <definedName name="_xlnm.Print_Titles" localSheetId="3">'03 - Hmatový chodník'!$78:$78</definedName>
    <definedName name="_xlnm._FilterDatabase" localSheetId="4" hidden="1">'04 - Hmyzí hotel'!$C$78:$K$98</definedName>
    <definedName name="_xlnm.Print_Area" localSheetId="4">'04 - Hmyzí hotel'!$C$4:$J$36,'04 - Hmyzí hotel'!$C$42:$J$60,'04 - Hmyzí hotel'!$C$66:$K$98</definedName>
    <definedName name="_xlnm.Print_Titles" localSheetId="4">'04 - Hmyzí hotel'!$78:$78</definedName>
    <definedName name="_xlnm._FilterDatabase" localSheetId="5" hidden="1">'05 - Dílnička'!$C$79:$K$176</definedName>
    <definedName name="_xlnm.Print_Area" localSheetId="5">'05 - Dílnička'!$C$4:$J$36,'05 - Dílnička'!$C$42:$J$61,'05 - Dílnička'!$C$67:$K$176</definedName>
    <definedName name="_xlnm.Print_Titles" localSheetId="5">'05 - Dílnička'!$79:$79</definedName>
    <definedName name="_xlnm._FilterDatabase" localSheetId="6" hidden="1">'06 - Balanční kladina Z'!$C$78:$K$94</definedName>
    <definedName name="_xlnm.Print_Area" localSheetId="6">'06 - Balanční kladina Z'!$C$4:$J$36,'06 - Balanční kladina Z'!$C$42:$J$60,'06 - Balanční kladina Z'!$C$66:$K$94</definedName>
    <definedName name="_xlnm.Print_Titles" localSheetId="6">'06 - Balanční kladina Z'!$78:$78</definedName>
    <definedName name="_xlnm._FilterDatabase" localSheetId="7" hidden="1">'07 - Zvonkohra'!$C$78:$K$94</definedName>
    <definedName name="_xlnm.Print_Area" localSheetId="7">'07 - Zvonkohra'!$C$4:$J$36,'07 - Zvonkohra'!$C$42:$J$60,'07 - Zvonkohra'!$C$66:$K$94</definedName>
    <definedName name="_xlnm.Print_Titles" localSheetId="7">'07 - Zvonkohra'!$78:$78</definedName>
    <definedName name="_xlnm._FilterDatabase" localSheetId="8" hidden="1">'08 - Dendrofón'!$C$78:$K$94</definedName>
    <definedName name="_xlnm.Print_Area" localSheetId="8">'08 - Dendrofón'!$C$4:$J$36,'08 - Dendrofón'!$C$42:$J$60,'08 - Dendrofón'!$C$66:$K$94</definedName>
    <definedName name="_xlnm.Print_Titles" localSheetId="8">'08 - Dendrofón'!$78:$78</definedName>
    <definedName name="_xlnm._FilterDatabase" localSheetId="9" hidden="1">'09 - Zpevněné kmeny strom...'!$C$78:$K$98</definedName>
    <definedName name="_xlnm.Print_Area" localSheetId="9">'09 - Zpevněné kmeny strom...'!$C$4:$J$36,'09 - Zpevněné kmeny strom...'!$C$42:$J$60,'09 - Zpevněné kmeny strom...'!$C$66:$K$98</definedName>
    <definedName name="_xlnm.Print_Titles" localSheetId="9">'09 - Zpevněné kmeny strom...'!$78:$78</definedName>
    <definedName name="_xlnm._FilterDatabase" localSheetId="10" hidden="1">'10 - Bylinková a okrasná ...'!$C$78:$K$98</definedName>
    <definedName name="_xlnm.Print_Area" localSheetId="10">'10 - Bylinková a okrasná ...'!$C$4:$J$36,'10 - Bylinková a okrasná ...'!$C$42:$J$60,'10 - Bylinková a okrasná ...'!$C$66:$K$98</definedName>
    <definedName name="_xlnm.Print_Titles" localSheetId="10">'10 - Bylinková a okrasná ...'!$78:$78</definedName>
    <definedName name="_xlnm._FilterDatabase" localSheetId="11" hidden="1">'11 - Dílničky kolem stáva...'!$C$77:$K$92</definedName>
    <definedName name="_xlnm.Print_Area" localSheetId="11">'11 - Dílničky kolem stáva...'!$C$4:$J$36,'11 - Dílničky kolem stáva...'!$C$42:$J$59,'11 - Dílničky kolem stáva...'!$C$65:$K$92</definedName>
    <definedName name="_xlnm.Print_Titles" localSheetId="11">'11 - Dílničky kolem stáva...'!$77:$77</definedName>
    <definedName name="_xlnm._FilterDatabase" localSheetId="12" hidden="1">'12 - Vyvýšené proutěné zá...'!$C$79:$K$114</definedName>
    <definedName name="_xlnm.Print_Area" localSheetId="12">'12 - Vyvýšené proutěné zá...'!$C$4:$J$36,'12 - Vyvýšené proutěné zá...'!$C$42:$J$61,'12 - Vyvýšené proutěné zá...'!$C$67:$K$114</definedName>
    <definedName name="_xlnm.Print_Titles" localSheetId="12">'12 - Vyvýšené proutěné zá...'!$79:$79</definedName>
    <definedName name="_xlnm._FilterDatabase" localSheetId="13" hidden="1">'13 - Ohniště s posezením ...'!$C$78:$K$111</definedName>
    <definedName name="_xlnm.Print_Area" localSheetId="13">'13 - Ohniště s posezením ...'!$C$4:$J$36,'13 - Ohniště s posezením ...'!$C$42:$J$60,'13 - Ohniště s posezením ...'!$C$66:$K$111</definedName>
    <definedName name="_xlnm.Print_Titles" localSheetId="13">'13 - Ohniště s posezením ...'!$78:$78</definedName>
    <definedName name="_xlnm._FilterDatabase" localSheetId="14" hidden="1">'14 - Kopec s tunelem'!$C$79:$K$144</definedName>
    <definedName name="_xlnm.Print_Area" localSheetId="14">'14 - Kopec s tunelem'!$C$4:$J$36,'14 - Kopec s tunelem'!$C$42:$J$61,'14 - Kopec s tunelem'!$C$67:$K$144</definedName>
    <definedName name="_xlnm.Print_Titles" localSheetId="14">'14 - Kopec s tunelem'!$79:$79</definedName>
    <definedName name="_xlnm._FilterDatabase" localSheetId="15" hidden="1">'15 - Indiánská vesnička'!$C$78:$K$92</definedName>
    <definedName name="_xlnm.Print_Area" localSheetId="15">'15 - Indiánská vesnička'!$C$4:$J$36,'15 - Indiánská vesnička'!$C$42:$J$60,'15 - Indiánská vesnička'!$C$66:$K$92</definedName>
    <definedName name="_xlnm.Print_Titles" localSheetId="15">'15 - Indiánská vesnička'!$78:$78</definedName>
    <definedName name="_xlnm._FilterDatabase" localSheetId="16" hidden="1">'16 - Rozcestník'!$C$78:$K$94</definedName>
    <definedName name="_xlnm.Print_Area" localSheetId="16">'16 - Rozcestník'!$C$4:$J$36,'16 - Rozcestník'!$C$42:$J$60,'16 - Rozcestník'!$C$66:$K$94</definedName>
    <definedName name="_xlnm.Print_Titles" localSheetId="16">'16 - Rozcestník'!$78:$78</definedName>
    <definedName name="_xlnm._FilterDatabase" localSheetId="17" hidden="1">'17 - Prameniště s předzah...'!$C$79:$K$117</definedName>
    <definedName name="_xlnm.Print_Area" localSheetId="17">'17 - Prameniště s předzah...'!$C$4:$J$36,'17 - Prameniště s předzah...'!$C$42:$J$61,'17 - Prameniště s předzah...'!$C$67:$K$117</definedName>
    <definedName name="_xlnm.Print_Titles" localSheetId="17">'17 - Prameniště s předzah...'!$79:$79</definedName>
    <definedName name="_xlnm._FilterDatabase" localSheetId="18" hidden="1">'18 - Terénní vlnka, úprav...'!$C$77:$K$92</definedName>
    <definedName name="_xlnm.Print_Area" localSheetId="18">'18 - Terénní vlnka, úprav...'!$C$4:$J$36,'18 - Terénní vlnka, úprav...'!$C$42:$J$59,'18 - Terénní vlnka, úprav...'!$C$65:$K$92</definedName>
    <definedName name="_xlnm.Print_Titles" localSheetId="18">'18 - Terénní vlnka, úprav...'!$77:$77</definedName>
    <definedName name="_xlnm._FilterDatabase" localSheetId="19" hidden="1">'19 - Sluneční hodiny'!$C$77:$K$83</definedName>
    <definedName name="_xlnm.Print_Area" localSheetId="19">'19 - Sluneční hodiny'!$C$4:$J$36,'19 - Sluneční hodiny'!$C$42:$J$59,'19 - Sluneční hodiny'!$C$65:$K$83</definedName>
    <definedName name="_xlnm.Print_Titles" localSheetId="19">'19 - Sluneční hodiny'!$77:$77</definedName>
    <definedName name="_xlnm._FilterDatabase" localSheetId="20" hidden="1">'20 - Bourání'!$C$86:$K$174</definedName>
    <definedName name="_xlnm.Print_Area" localSheetId="20">'20 - Bourání'!$C$4:$J$36,'20 - Bourání'!$C$42:$J$68,'20 - Bourání'!$C$74:$K$174</definedName>
    <definedName name="_xlnm.Print_Titles" localSheetId="20">'20 - Bourání'!$86:$86</definedName>
    <definedName name="_xlnm._FilterDatabase" localSheetId="21" hidden="1">'21 - Ostatní náklady'!$C$77:$K$84</definedName>
    <definedName name="_xlnm.Print_Area" localSheetId="21">'21 - Ostatní náklady'!$C$4:$J$36,'21 - Ostatní náklady'!$C$42:$J$59,'21 - Ostatní náklady'!$C$65:$K$84</definedName>
    <definedName name="_xlnm.Print_Titles" localSheetId="21">'21 - Ostatní náklady'!$77:$77</definedName>
    <definedName name="_xlnm._FilterDatabase" localSheetId="22" hidden="1">'22 - VRN'!$C$80:$K$91</definedName>
    <definedName name="_xlnm.Print_Area" localSheetId="22">'22 - VRN'!$C$4:$J$36,'22 - VRN'!$C$42:$J$62,'22 - VRN'!$C$68:$K$91</definedName>
    <definedName name="_xlnm.Print_Titles" localSheetId="22">'22 - VRN'!$80:$80</definedName>
    <definedName name="_xlnm.Print_Area" localSheetId="23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73"/>
  <c r="AX73"/>
  <c i="23" r="BI91"/>
  <c r="BH91"/>
  <c r="BG91"/>
  <c r="BF91"/>
  <c r="T91"/>
  <c r="T90"/>
  <c r="R91"/>
  <c r="R90"/>
  <c r="P91"/>
  <c r="P90"/>
  <c r="BK91"/>
  <c r="BK90"/>
  <c r="J90"/>
  <c r="J91"/>
  <c r="BE91"/>
  <c r="J61"/>
  <c r="BI89"/>
  <c r="BH89"/>
  <c r="BG89"/>
  <c r="BF89"/>
  <c r="T89"/>
  <c r="T88"/>
  <c r="R89"/>
  <c r="R88"/>
  <c r="P89"/>
  <c r="P88"/>
  <c r="BK89"/>
  <c r="BK88"/>
  <c r="J88"/>
  <c r="J89"/>
  <c r="BE89"/>
  <c r="J60"/>
  <c r="BI87"/>
  <c r="BH87"/>
  <c r="BG87"/>
  <c r="BF87"/>
  <c r="T87"/>
  <c r="T86"/>
  <c r="R87"/>
  <c r="R86"/>
  <c r="P87"/>
  <c r="P86"/>
  <c r="BK87"/>
  <c r="BK86"/>
  <c r="J86"/>
  <c r="J87"/>
  <c r="BE87"/>
  <c r="J59"/>
  <c r="BI85"/>
  <c r="BH85"/>
  <c r="BG85"/>
  <c r="BF85"/>
  <c r="T85"/>
  <c r="R85"/>
  <c r="P85"/>
  <c r="BK85"/>
  <c r="J85"/>
  <c r="BE85"/>
  <c r="BI84"/>
  <c r="F34"/>
  <c i="1" r="BD73"/>
  <c i="23" r="BH84"/>
  <c r="F33"/>
  <c i="1" r="BC73"/>
  <c i="23" r="BG84"/>
  <c r="F32"/>
  <c i="1" r="BB73"/>
  <c i="23" r="BF84"/>
  <c r="J31"/>
  <c i="1" r="AW73"/>
  <c i="23" r="F31"/>
  <c i="1" r="BA73"/>
  <c i="23" r="T84"/>
  <c r="T83"/>
  <c r="T82"/>
  <c r="T81"/>
  <c r="R84"/>
  <c r="R83"/>
  <c r="R82"/>
  <c r="R81"/>
  <c r="P84"/>
  <c r="P83"/>
  <c r="P82"/>
  <c r="P81"/>
  <c i="1" r="AU73"/>
  <c i="23" r="BK84"/>
  <c r="BK83"/>
  <c r="J83"/>
  <c r="BK82"/>
  <c r="J82"/>
  <c r="BK81"/>
  <c r="J81"/>
  <c r="J56"/>
  <c r="J27"/>
  <c i="1" r="AG73"/>
  <c i="23" r="J84"/>
  <c r="BE84"/>
  <c r="J30"/>
  <c i="1" r="AV73"/>
  <c i="23" r="F30"/>
  <c i="1" r="AZ73"/>
  <c i="23" r="J58"/>
  <c r="J57"/>
  <c r="J77"/>
  <c r="F77"/>
  <c r="F75"/>
  <c r="E73"/>
  <c r="J51"/>
  <c r="F51"/>
  <c r="F49"/>
  <c r="E47"/>
  <c r="J36"/>
  <c r="J18"/>
  <c r="E18"/>
  <c r="F78"/>
  <c r="F52"/>
  <c r="J17"/>
  <c r="J12"/>
  <c r="J75"/>
  <c r="J49"/>
  <c r="E7"/>
  <c r="E71"/>
  <c r="E45"/>
  <c i="1" r="AY72"/>
  <c r="AX72"/>
  <c i="22"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F34"/>
  <c i="1" r="BD72"/>
  <c i="22" r="BH81"/>
  <c r="F33"/>
  <c i="1" r="BC72"/>
  <c i="22" r="BG81"/>
  <c r="F32"/>
  <c i="1" r="BB72"/>
  <c i="22" r="BF81"/>
  <c r="J31"/>
  <c i="1" r="AW72"/>
  <c i="22" r="F31"/>
  <c i="1" r="BA72"/>
  <c i="22" r="T81"/>
  <c r="T80"/>
  <c r="T79"/>
  <c r="T78"/>
  <c r="R81"/>
  <c r="R80"/>
  <c r="R79"/>
  <c r="R78"/>
  <c r="P81"/>
  <c r="P80"/>
  <c r="P79"/>
  <c r="P78"/>
  <c i="1" r="AU72"/>
  <c i="22" r="BK81"/>
  <c r="BK80"/>
  <c r="J80"/>
  <c r="BK79"/>
  <c r="J79"/>
  <c r="BK78"/>
  <c r="J78"/>
  <c r="J56"/>
  <c r="J27"/>
  <c i="1" r="AG72"/>
  <c i="22" r="J81"/>
  <c r="BE81"/>
  <c r="J30"/>
  <c i="1" r="AV72"/>
  <c i="22" r="F30"/>
  <c i="1" r="AZ72"/>
  <c i="22" r="J58"/>
  <c r="J57"/>
  <c r="J74"/>
  <c r="F74"/>
  <c r="F72"/>
  <c r="E70"/>
  <c r="J51"/>
  <c r="F51"/>
  <c r="F49"/>
  <c r="E47"/>
  <c r="J36"/>
  <c r="J18"/>
  <c r="E18"/>
  <c r="F75"/>
  <c r="F52"/>
  <c r="J17"/>
  <c r="J12"/>
  <c r="J72"/>
  <c r="J49"/>
  <c r="E7"/>
  <c r="E68"/>
  <c r="E45"/>
  <c i="1" r="AY71"/>
  <c r="AX71"/>
  <c i="21" r="BI171"/>
  <c r="BH171"/>
  <c r="BG171"/>
  <c r="BF171"/>
  <c r="T171"/>
  <c r="T170"/>
  <c r="R171"/>
  <c r="R170"/>
  <c r="P171"/>
  <c r="P170"/>
  <c r="BK171"/>
  <c r="BK170"/>
  <c r="J170"/>
  <c r="J171"/>
  <c r="BE171"/>
  <c r="J67"/>
  <c r="BI166"/>
  <c r="BH166"/>
  <c r="BG166"/>
  <c r="BF166"/>
  <c r="T166"/>
  <c r="T165"/>
  <c r="R166"/>
  <c r="R165"/>
  <c r="P166"/>
  <c r="P165"/>
  <c r="BK166"/>
  <c r="BK165"/>
  <c r="J165"/>
  <c r="J166"/>
  <c r="BE166"/>
  <c r="J66"/>
  <c r="BI161"/>
  <c r="BH161"/>
  <c r="BG161"/>
  <c r="BF161"/>
  <c r="T161"/>
  <c r="T160"/>
  <c r="R161"/>
  <c r="R160"/>
  <c r="P161"/>
  <c r="P160"/>
  <c r="BK161"/>
  <c r="BK160"/>
  <c r="J160"/>
  <c r="J161"/>
  <c r="BE161"/>
  <c r="J65"/>
  <c r="BI156"/>
  <c r="BH156"/>
  <c r="BG156"/>
  <c r="BF156"/>
  <c r="T156"/>
  <c r="T155"/>
  <c r="R156"/>
  <c r="R155"/>
  <c r="P156"/>
  <c r="P155"/>
  <c r="BK156"/>
  <c r="BK155"/>
  <c r="J155"/>
  <c r="J156"/>
  <c r="BE156"/>
  <c r="J64"/>
  <c r="BI151"/>
  <c r="BH151"/>
  <c r="BG151"/>
  <c r="BF151"/>
  <c r="T151"/>
  <c r="T150"/>
  <c r="R151"/>
  <c r="R150"/>
  <c r="P151"/>
  <c r="P150"/>
  <c r="BK151"/>
  <c r="BK150"/>
  <c r="J150"/>
  <c r="J151"/>
  <c r="BE151"/>
  <c r="J63"/>
  <c r="BI146"/>
  <c r="BH146"/>
  <c r="BG146"/>
  <c r="BF146"/>
  <c r="T146"/>
  <c r="T145"/>
  <c r="R146"/>
  <c r="R145"/>
  <c r="P146"/>
  <c r="P145"/>
  <c r="BK146"/>
  <c r="BK145"/>
  <c r="J145"/>
  <c r="J146"/>
  <c r="BE146"/>
  <c r="J62"/>
  <c r="BI141"/>
  <c r="BH141"/>
  <c r="BG141"/>
  <c r="BF141"/>
  <c r="T141"/>
  <c r="T140"/>
  <c r="R141"/>
  <c r="R140"/>
  <c r="P141"/>
  <c r="P140"/>
  <c r="BK141"/>
  <c r="BK140"/>
  <c r="J140"/>
  <c r="J141"/>
  <c r="BE141"/>
  <c r="J61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19"/>
  <c r="BH119"/>
  <c r="BG119"/>
  <c r="BF119"/>
  <c r="T119"/>
  <c r="T118"/>
  <c r="R119"/>
  <c r="R118"/>
  <c r="P119"/>
  <c r="P118"/>
  <c r="BK119"/>
  <c r="BK118"/>
  <c r="J118"/>
  <c r="J119"/>
  <c r="BE119"/>
  <c r="J60"/>
  <c r="BI114"/>
  <c r="BH114"/>
  <c r="BG114"/>
  <c r="BF114"/>
  <c r="T114"/>
  <c r="T113"/>
  <c r="R114"/>
  <c r="R113"/>
  <c r="P114"/>
  <c r="P113"/>
  <c r="BK114"/>
  <c r="BK113"/>
  <c r="J113"/>
  <c r="J114"/>
  <c r="BE114"/>
  <c r="J59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90"/>
  <c r="F34"/>
  <c i="1" r="BD71"/>
  <c i="21" r="BH90"/>
  <c r="F33"/>
  <c i="1" r="BC71"/>
  <c i="21" r="BG90"/>
  <c r="F32"/>
  <c i="1" r="BB71"/>
  <c i="21" r="BF90"/>
  <c r="J31"/>
  <c i="1" r="AW71"/>
  <c i="21" r="F31"/>
  <c i="1" r="BA71"/>
  <c i="21" r="T90"/>
  <c r="T89"/>
  <c r="T88"/>
  <c r="T87"/>
  <c r="R90"/>
  <c r="R89"/>
  <c r="R88"/>
  <c r="R87"/>
  <c r="P90"/>
  <c r="P89"/>
  <c r="P88"/>
  <c r="P87"/>
  <c i="1" r="AU71"/>
  <c i="21" r="BK90"/>
  <c r="BK89"/>
  <c r="J89"/>
  <c r="BK88"/>
  <c r="J88"/>
  <c r="BK87"/>
  <c r="J87"/>
  <c r="J56"/>
  <c r="J27"/>
  <c i="1" r="AG71"/>
  <c i="21" r="J90"/>
  <c r="BE90"/>
  <c r="J30"/>
  <c i="1" r="AV71"/>
  <c i="21" r="F30"/>
  <c i="1" r="AZ71"/>
  <c i="21" r="J58"/>
  <c r="J57"/>
  <c r="J83"/>
  <c r="F83"/>
  <c r="F81"/>
  <c r="E79"/>
  <c r="J51"/>
  <c r="F51"/>
  <c r="F49"/>
  <c r="E47"/>
  <c r="J36"/>
  <c r="J18"/>
  <c r="E18"/>
  <c r="F84"/>
  <c r="F52"/>
  <c r="J17"/>
  <c r="J12"/>
  <c r="J81"/>
  <c r="J49"/>
  <c r="E7"/>
  <c r="E77"/>
  <c r="E45"/>
  <c i="1" r="AY70"/>
  <c r="AX70"/>
  <c i="20" r="BI81"/>
  <c r="F34"/>
  <c i="1" r="BD70"/>
  <c i="20" r="BH81"/>
  <c r="F33"/>
  <c i="1" r="BC70"/>
  <c i="20" r="BG81"/>
  <c r="F32"/>
  <c i="1" r="BB70"/>
  <c i="20" r="BF81"/>
  <c r="J31"/>
  <c i="1" r="AW70"/>
  <c i="20" r="F31"/>
  <c i="1" r="BA70"/>
  <c i="20" r="T81"/>
  <c r="T80"/>
  <c r="T79"/>
  <c r="T78"/>
  <c r="R81"/>
  <c r="R80"/>
  <c r="R79"/>
  <c r="R78"/>
  <c r="P81"/>
  <c r="P80"/>
  <c r="P79"/>
  <c r="P78"/>
  <c i="1" r="AU70"/>
  <c i="20" r="BK81"/>
  <c r="BK80"/>
  <c r="J80"/>
  <c r="BK79"/>
  <c r="J79"/>
  <c r="BK78"/>
  <c r="J78"/>
  <c r="J56"/>
  <c r="J27"/>
  <c i="1" r="AG70"/>
  <c i="20" r="J81"/>
  <c r="BE81"/>
  <c r="J30"/>
  <c i="1" r="AV70"/>
  <c i="20" r="F30"/>
  <c i="1" r="AZ70"/>
  <c i="20" r="J58"/>
  <c r="J57"/>
  <c r="J74"/>
  <c r="F74"/>
  <c r="F72"/>
  <c r="E70"/>
  <c r="J51"/>
  <c r="F51"/>
  <c r="F49"/>
  <c r="E47"/>
  <c r="J36"/>
  <c r="J18"/>
  <c r="E18"/>
  <c r="F75"/>
  <c r="F52"/>
  <c r="J17"/>
  <c r="J12"/>
  <c r="J72"/>
  <c r="J49"/>
  <c r="E7"/>
  <c r="E68"/>
  <c r="E45"/>
  <c i="1" r="AY69"/>
  <c r="AX69"/>
  <c i="19"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5"/>
  <c r="BH85"/>
  <c r="BG85"/>
  <c r="BF85"/>
  <c r="T85"/>
  <c r="R85"/>
  <c r="P85"/>
  <c r="BK85"/>
  <c r="J85"/>
  <c r="BE85"/>
  <c r="BI81"/>
  <c r="F34"/>
  <c i="1" r="BD69"/>
  <c i="19" r="BH81"/>
  <c r="F33"/>
  <c i="1" r="BC69"/>
  <c i="19" r="BG81"/>
  <c r="F32"/>
  <c i="1" r="BB69"/>
  <c i="19" r="BF81"/>
  <c r="J31"/>
  <c i="1" r="AW69"/>
  <c i="19" r="F31"/>
  <c i="1" r="BA69"/>
  <c i="19" r="T81"/>
  <c r="T80"/>
  <c r="T79"/>
  <c r="T78"/>
  <c r="R81"/>
  <c r="R80"/>
  <c r="R79"/>
  <c r="R78"/>
  <c r="P81"/>
  <c r="P80"/>
  <c r="P79"/>
  <c r="P78"/>
  <c i="1" r="AU69"/>
  <c i="19" r="BK81"/>
  <c r="BK80"/>
  <c r="J80"/>
  <c r="BK79"/>
  <c r="J79"/>
  <c r="BK78"/>
  <c r="J78"/>
  <c r="J56"/>
  <c r="J27"/>
  <c i="1" r="AG69"/>
  <c i="19" r="J81"/>
  <c r="BE81"/>
  <c r="J30"/>
  <c i="1" r="AV69"/>
  <c i="19" r="F30"/>
  <c i="1" r="AZ69"/>
  <c i="19" r="J58"/>
  <c r="J57"/>
  <c r="J74"/>
  <c r="F74"/>
  <c r="F72"/>
  <c r="E70"/>
  <c r="J51"/>
  <c r="F51"/>
  <c r="F49"/>
  <c r="E47"/>
  <c r="J36"/>
  <c r="J18"/>
  <c r="E18"/>
  <c r="F75"/>
  <c r="F52"/>
  <c r="J17"/>
  <c r="J12"/>
  <c r="J72"/>
  <c r="J49"/>
  <c r="E7"/>
  <c r="E68"/>
  <c r="E45"/>
  <c i="1" r="AY68"/>
  <c r="AX68"/>
  <c i="18" r="BI115"/>
  <c r="BH115"/>
  <c r="BG115"/>
  <c r="BF115"/>
  <c r="T115"/>
  <c r="T114"/>
  <c r="R115"/>
  <c r="R114"/>
  <c r="P115"/>
  <c r="P114"/>
  <c r="BK115"/>
  <c r="BK114"/>
  <c r="J114"/>
  <c r="J115"/>
  <c r="BE115"/>
  <c r="J60"/>
  <c r="BI109"/>
  <c r="BH109"/>
  <c r="BG109"/>
  <c r="BF109"/>
  <c r="T109"/>
  <c r="R109"/>
  <c r="P109"/>
  <c r="BK109"/>
  <c r="J109"/>
  <c r="BE109"/>
  <c r="BI105"/>
  <c r="BH105"/>
  <c r="BG105"/>
  <c r="BF105"/>
  <c r="T105"/>
  <c r="T104"/>
  <c r="R105"/>
  <c r="R104"/>
  <c r="P105"/>
  <c r="P104"/>
  <c r="BK105"/>
  <c r="BK104"/>
  <c r="J104"/>
  <c r="J105"/>
  <c r="BE105"/>
  <c r="J59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3"/>
  <c r="F34"/>
  <c i="1" r="BD68"/>
  <c i="18" r="BH83"/>
  <c r="F33"/>
  <c i="1" r="BC68"/>
  <c i="18" r="BG83"/>
  <c r="F32"/>
  <c i="1" r="BB68"/>
  <c i="18" r="BF83"/>
  <c r="J31"/>
  <c i="1" r="AW68"/>
  <c i="18" r="F31"/>
  <c i="1" r="BA68"/>
  <c i="18" r="T83"/>
  <c r="T82"/>
  <c r="T81"/>
  <c r="T80"/>
  <c r="R83"/>
  <c r="R82"/>
  <c r="R81"/>
  <c r="R80"/>
  <c r="P83"/>
  <c r="P82"/>
  <c r="P81"/>
  <c r="P80"/>
  <c i="1" r="AU68"/>
  <c i="18" r="BK83"/>
  <c r="BK82"/>
  <c r="J82"/>
  <c r="BK81"/>
  <c r="J81"/>
  <c r="BK80"/>
  <c r="J80"/>
  <c r="J56"/>
  <c r="J27"/>
  <c i="1" r="AG68"/>
  <c i="18" r="J83"/>
  <c r="BE83"/>
  <c r="J30"/>
  <c i="1" r="AV68"/>
  <c i="18" r="F30"/>
  <c i="1" r="AZ68"/>
  <c i="18" r="J58"/>
  <c r="J57"/>
  <c r="J76"/>
  <c r="F76"/>
  <c r="F74"/>
  <c r="E72"/>
  <c r="J51"/>
  <c r="F51"/>
  <c r="F49"/>
  <c r="E47"/>
  <c r="J36"/>
  <c r="J18"/>
  <c r="E18"/>
  <c r="F77"/>
  <c r="F52"/>
  <c r="J17"/>
  <c r="J12"/>
  <c r="J74"/>
  <c r="J49"/>
  <c r="E7"/>
  <c r="E70"/>
  <c r="E45"/>
  <c i="1" r="AY67"/>
  <c r="AX67"/>
  <c i="17" r="BI91"/>
  <c r="BH91"/>
  <c r="BG91"/>
  <c r="BF91"/>
  <c r="T91"/>
  <c r="T90"/>
  <c r="R91"/>
  <c r="R90"/>
  <c r="P91"/>
  <c r="P90"/>
  <c r="BK91"/>
  <c r="BK90"/>
  <c r="J90"/>
  <c r="J91"/>
  <c r="BE91"/>
  <c r="J59"/>
  <c r="BI88"/>
  <c r="BH88"/>
  <c r="BG88"/>
  <c r="BF88"/>
  <c r="T88"/>
  <c r="R88"/>
  <c r="P88"/>
  <c r="BK88"/>
  <c r="J88"/>
  <c r="BE88"/>
  <c r="BI85"/>
  <c r="BH85"/>
  <c r="BG85"/>
  <c r="BF85"/>
  <c r="T85"/>
  <c r="R85"/>
  <c r="P85"/>
  <c r="BK85"/>
  <c r="J85"/>
  <c r="BE85"/>
  <c r="BI82"/>
  <c r="F34"/>
  <c i="1" r="BD67"/>
  <c i="17" r="BH82"/>
  <c r="F33"/>
  <c i="1" r="BC67"/>
  <c i="17" r="BG82"/>
  <c r="F32"/>
  <c i="1" r="BB67"/>
  <c i="17" r="BF82"/>
  <c r="J31"/>
  <c i="1" r="AW67"/>
  <c i="17" r="F31"/>
  <c i="1" r="BA67"/>
  <c i="17" r="T82"/>
  <c r="T81"/>
  <c r="T80"/>
  <c r="T79"/>
  <c r="R82"/>
  <c r="R81"/>
  <c r="R80"/>
  <c r="R79"/>
  <c r="P82"/>
  <c r="P81"/>
  <c r="P80"/>
  <c r="P79"/>
  <c i="1" r="AU67"/>
  <c i="17" r="BK82"/>
  <c r="BK81"/>
  <c r="J81"/>
  <c r="BK80"/>
  <c r="J80"/>
  <c r="BK79"/>
  <c r="J79"/>
  <c r="J56"/>
  <c r="J27"/>
  <c i="1" r="AG67"/>
  <c i="17" r="J82"/>
  <c r="BE82"/>
  <c r="J30"/>
  <c i="1" r="AV67"/>
  <c i="17" r="F30"/>
  <c i="1" r="AZ67"/>
  <c i="17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AY66"/>
  <c r="AX66"/>
  <c i="16" r="BI89"/>
  <c r="BH89"/>
  <c r="BG89"/>
  <c r="BF89"/>
  <c r="T89"/>
  <c r="T88"/>
  <c r="R89"/>
  <c r="R88"/>
  <c r="P89"/>
  <c r="P88"/>
  <c r="BK89"/>
  <c r="BK88"/>
  <c r="J88"/>
  <c r="J89"/>
  <c r="BE89"/>
  <c r="J59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2"/>
  <c r="F34"/>
  <c i="1" r="BD66"/>
  <c i="16" r="BH82"/>
  <c r="F33"/>
  <c i="1" r="BC66"/>
  <c i="16" r="BG82"/>
  <c r="F32"/>
  <c i="1" r="BB66"/>
  <c i="16" r="BF82"/>
  <c r="J31"/>
  <c i="1" r="AW66"/>
  <c i="16" r="F31"/>
  <c i="1" r="BA66"/>
  <c i="16" r="T82"/>
  <c r="T81"/>
  <c r="T80"/>
  <c r="T79"/>
  <c r="R82"/>
  <c r="R81"/>
  <c r="R80"/>
  <c r="R79"/>
  <c r="P82"/>
  <c r="P81"/>
  <c r="P80"/>
  <c r="P79"/>
  <c i="1" r="AU66"/>
  <c i="16" r="BK82"/>
  <c r="BK81"/>
  <c r="J81"/>
  <c r="BK80"/>
  <c r="J80"/>
  <c r="BK79"/>
  <c r="J79"/>
  <c r="J56"/>
  <c r="J27"/>
  <c i="1" r="AG66"/>
  <c i="16" r="J82"/>
  <c r="BE82"/>
  <c r="J30"/>
  <c i="1" r="AV66"/>
  <c i="16" r="F30"/>
  <c i="1" r="AZ66"/>
  <c i="16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AY65"/>
  <c r="AX65"/>
  <c i="15" r="BI142"/>
  <c r="BH142"/>
  <c r="BG142"/>
  <c r="BF142"/>
  <c r="T142"/>
  <c r="T141"/>
  <c r="R142"/>
  <c r="R141"/>
  <c r="P142"/>
  <c r="P141"/>
  <c r="BK142"/>
  <c r="BK141"/>
  <c r="J141"/>
  <c r="J142"/>
  <c r="BE142"/>
  <c r="J60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2"/>
  <c r="BH112"/>
  <c r="BG112"/>
  <c r="BF112"/>
  <c r="T112"/>
  <c r="T111"/>
  <c r="R112"/>
  <c r="R111"/>
  <c r="P112"/>
  <c r="P111"/>
  <c r="BK112"/>
  <c r="BK111"/>
  <c r="J111"/>
  <c r="J112"/>
  <c r="BE112"/>
  <c r="J59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4"/>
  <c r="BH94"/>
  <c r="BG94"/>
  <c r="BF94"/>
  <c r="T94"/>
  <c r="R94"/>
  <c r="P94"/>
  <c r="BK94"/>
  <c r="J94"/>
  <c r="BE94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6"/>
  <c r="BH86"/>
  <c r="BG86"/>
  <c r="BF86"/>
  <c r="T86"/>
  <c r="R86"/>
  <c r="P86"/>
  <c r="BK86"/>
  <c r="J86"/>
  <c r="BE86"/>
  <c r="BI83"/>
  <c r="F34"/>
  <c i="1" r="BD65"/>
  <c i="15" r="BH83"/>
  <c r="F33"/>
  <c i="1" r="BC65"/>
  <c i="15" r="BG83"/>
  <c r="F32"/>
  <c i="1" r="BB65"/>
  <c i="15" r="BF83"/>
  <c r="J31"/>
  <c i="1" r="AW65"/>
  <c i="15" r="F31"/>
  <c i="1" r="BA65"/>
  <c i="15" r="T83"/>
  <c r="T82"/>
  <c r="T81"/>
  <c r="T80"/>
  <c r="R83"/>
  <c r="R82"/>
  <c r="R81"/>
  <c r="R80"/>
  <c r="P83"/>
  <c r="P82"/>
  <c r="P81"/>
  <c r="P80"/>
  <c i="1" r="AU65"/>
  <c i="15" r="BK83"/>
  <c r="BK82"/>
  <c r="J82"/>
  <c r="BK81"/>
  <c r="J81"/>
  <c r="BK80"/>
  <c r="J80"/>
  <c r="J56"/>
  <c r="J27"/>
  <c i="1" r="AG65"/>
  <c i="15" r="J83"/>
  <c r="BE83"/>
  <c r="J30"/>
  <c i="1" r="AV65"/>
  <c i="15" r="F30"/>
  <c i="1" r="AZ65"/>
  <c i="15" r="J58"/>
  <c r="J57"/>
  <c r="J76"/>
  <c r="F76"/>
  <c r="F74"/>
  <c r="E72"/>
  <c r="J51"/>
  <c r="F51"/>
  <c r="F49"/>
  <c r="E47"/>
  <c r="J36"/>
  <c r="J18"/>
  <c r="E18"/>
  <c r="F77"/>
  <c r="F52"/>
  <c r="J17"/>
  <c r="J12"/>
  <c r="J74"/>
  <c r="J49"/>
  <c r="E7"/>
  <c r="E70"/>
  <c r="E45"/>
  <c i="1" r="AY64"/>
  <c r="AX64"/>
  <c i="14" r="BI108"/>
  <c r="BH108"/>
  <c r="BG108"/>
  <c r="BF108"/>
  <c r="T108"/>
  <c r="R108"/>
  <c r="P108"/>
  <c r="BK108"/>
  <c r="J108"/>
  <c r="BE108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98"/>
  <c r="BH98"/>
  <c r="BG98"/>
  <c r="BF98"/>
  <c r="T98"/>
  <c r="T97"/>
  <c r="R98"/>
  <c r="R97"/>
  <c r="P98"/>
  <c r="P97"/>
  <c r="BK98"/>
  <c r="BK97"/>
  <c r="J97"/>
  <c r="J98"/>
  <c r="BE98"/>
  <c r="J59"/>
  <c r="BI95"/>
  <c r="BH95"/>
  <c r="BG95"/>
  <c r="BF95"/>
  <c r="T95"/>
  <c r="R95"/>
  <c r="P95"/>
  <c r="BK95"/>
  <c r="J95"/>
  <c r="BE95"/>
  <c r="BI92"/>
  <c r="BH92"/>
  <c r="BG92"/>
  <c r="BF92"/>
  <c r="T92"/>
  <c r="R92"/>
  <c r="P92"/>
  <c r="BK92"/>
  <c r="J92"/>
  <c r="BE92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5"/>
  <c r="BH85"/>
  <c r="BG85"/>
  <c r="BF85"/>
  <c r="T85"/>
  <c r="R85"/>
  <c r="P85"/>
  <c r="BK85"/>
  <c r="J85"/>
  <c r="BE85"/>
  <c r="BI82"/>
  <c r="F34"/>
  <c i="1" r="BD64"/>
  <c i="14" r="BH82"/>
  <c r="F33"/>
  <c i="1" r="BC64"/>
  <c i="14" r="BG82"/>
  <c r="F32"/>
  <c i="1" r="BB64"/>
  <c i="14" r="BF82"/>
  <c r="J31"/>
  <c i="1" r="AW64"/>
  <c i="14" r="F31"/>
  <c i="1" r="BA64"/>
  <c i="14" r="T82"/>
  <c r="T81"/>
  <c r="T80"/>
  <c r="T79"/>
  <c r="R82"/>
  <c r="R81"/>
  <c r="R80"/>
  <c r="R79"/>
  <c r="P82"/>
  <c r="P81"/>
  <c r="P80"/>
  <c r="P79"/>
  <c i="1" r="AU64"/>
  <c i="14" r="BK82"/>
  <c r="BK81"/>
  <c r="J81"/>
  <c r="BK80"/>
  <c r="J80"/>
  <c r="BK79"/>
  <c r="J79"/>
  <c r="J56"/>
  <c r="J27"/>
  <c i="1" r="AG64"/>
  <c i="14" r="J82"/>
  <c r="BE82"/>
  <c r="J30"/>
  <c i="1" r="AV64"/>
  <c i="14" r="F30"/>
  <c i="1" r="AZ64"/>
  <c i="14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AY63"/>
  <c r="AX63"/>
  <c i="13" r="BI112"/>
  <c r="BH112"/>
  <c r="BG112"/>
  <c r="BF112"/>
  <c r="T112"/>
  <c r="T111"/>
  <c r="R112"/>
  <c r="R111"/>
  <c r="P112"/>
  <c r="P111"/>
  <c r="BK112"/>
  <c r="BK111"/>
  <c r="J111"/>
  <c r="J112"/>
  <c r="BE112"/>
  <c r="J60"/>
  <c r="BI107"/>
  <c r="BH107"/>
  <c r="BG107"/>
  <c r="BF107"/>
  <c r="T107"/>
  <c r="T106"/>
  <c r="R107"/>
  <c r="R106"/>
  <c r="P107"/>
  <c r="P106"/>
  <c r="BK107"/>
  <c r="BK106"/>
  <c r="J106"/>
  <c r="J107"/>
  <c r="BE107"/>
  <c r="J59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6"/>
  <c r="BH86"/>
  <c r="BG86"/>
  <c r="BF86"/>
  <c r="T86"/>
  <c r="R86"/>
  <c r="P86"/>
  <c r="BK86"/>
  <c r="J86"/>
  <c r="BE86"/>
  <c r="BI83"/>
  <c r="F34"/>
  <c i="1" r="BD63"/>
  <c i="13" r="BH83"/>
  <c r="F33"/>
  <c i="1" r="BC63"/>
  <c i="13" r="BG83"/>
  <c r="F32"/>
  <c i="1" r="BB63"/>
  <c i="13" r="BF83"/>
  <c r="J31"/>
  <c i="1" r="AW63"/>
  <c i="13" r="F31"/>
  <c i="1" r="BA63"/>
  <c i="13" r="T83"/>
  <c r="T82"/>
  <c r="T81"/>
  <c r="T80"/>
  <c r="R83"/>
  <c r="R82"/>
  <c r="R81"/>
  <c r="R80"/>
  <c r="P83"/>
  <c r="P82"/>
  <c r="P81"/>
  <c r="P80"/>
  <c i="1" r="AU63"/>
  <c i="13" r="BK83"/>
  <c r="BK82"/>
  <c r="J82"/>
  <c r="BK81"/>
  <c r="J81"/>
  <c r="BK80"/>
  <c r="J80"/>
  <c r="J56"/>
  <c r="J27"/>
  <c i="1" r="AG63"/>
  <c i="13" r="J83"/>
  <c r="BE83"/>
  <c r="J30"/>
  <c i="1" r="AV63"/>
  <c i="13" r="F30"/>
  <c i="1" r="AZ63"/>
  <c i="13" r="J58"/>
  <c r="J57"/>
  <c r="J76"/>
  <c r="F76"/>
  <c r="F74"/>
  <c r="E72"/>
  <c r="J51"/>
  <c r="F51"/>
  <c r="F49"/>
  <c r="E47"/>
  <c r="J36"/>
  <c r="J18"/>
  <c r="E18"/>
  <c r="F77"/>
  <c r="F52"/>
  <c r="J17"/>
  <c r="J12"/>
  <c r="J74"/>
  <c r="J49"/>
  <c r="E7"/>
  <c r="E70"/>
  <c r="E45"/>
  <c i="1" r="AY62"/>
  <c r="AX62"/>
  <c i="12" r="BI89"/>
  <c r="BH89"/>
  <c r="BG89"/>
  <c r="BF89"/>
  <c r="T89"/>
  <c r="R89"/>
  <c r="P89"/>
  <c r="BK89"/>
  <c r="J89"/>
  <c r="BE89"/>
  <c r="BI85"/>
  <c r="BH85"/>
  <c r="BG85"/>
  <c r="BF85"/>
  <c r="T85"/>
  <c r="R85"/>
  <c r="P85"/>
  <c r="BK85"/>
  <c r="J85"/>
  <c r="BE85"/>
  <c r="BI81"/>
  <c r="F34"/>
  <c i="1" r="BD62"/>
  <c i="12" r="BH81"/>
  <c r="F33"/>
  <c i="1" r="BC62"/>
  <c i="12" r="BG81"/>
  <c r="F32"/>
  <c i="1" r="BB62"/>
  <c i="12" r="BF81"/>
  <c r="J31"/>
  <c i="1" r="AW62"/>
  <c i="12" r="F31"/>
  <c i="1" r="BA62"/>
  <c i="12" r="T81"/>
  <c r="T80"/>
  <c r="T79"/>
  <c r="T78"/>
  <c r="R81"/>
  <c r="R80"/>
  <c r="R79"/>
  <c r="R78"/>
  <c r="P81"/>
  <c r="P80"/>
  <c r="P79"/>
  <c r="P78"/>
  <c i="1" r="AU62"/>
  <c i="12" r="BK81"/>
  <c r="BK80"/>
  <c r="J80"/>
  <c r="BK79"/>
  <c r="J79"/>
  <c r="BK78"/>
  <c r="J78"/>
  <c r="J56"/>
  <c r="J27"/>
  <c i="1" r="AG62"/>
  <c i="12" r="J81"/>
  <c r="BE81"/>
  <c r="J30"/>
  <c i="1" r="AV62"/>
  <c i="12" r="F30"/>
  <c i="1" r="AZ62"/>
  <c i="12" r="J58"/>
  <c r="J57"/>
  <c r="J74"/>
  <c r="F74"/>
  <c r="F72"/>
  <c r="E70"/>
  <c r="J51"/>
  <c r="F51"/>
  <c r="F49"/>
  <c r="E47"/>
  <c r="J36"/>
  <c r="J18"/>
  <c r="E18"/>
  <c r="F75"/>
  <c r="F52"/>
  <c r="J17"/>
  <c r="J12"/>
  <c r="J72"/>
  <c r="J49"/>
  <c r="E7"/>
  <c r="E68"/>
  <c r="E45"/>
  <c i="1" r="AY61"/>
  <c r="AX61"/>
  <c i="11" r="BI95"/>
  <c r="BH95"/>
  <c r="BG95"/>
  <c r="BF95"/>
  <c r="T95"/>
  <c r="R95"/>
  <c r="P95"/>
  <c r="BK95"/>
  <c r="J95"/>
  <c r="BE95"/>
  <c r="BI91"/>
  <c r="BH91"/>
  <c r="BG91"/>
  <c r="BF91"/>
  <c r="T91"/>
  <c r="T90"/>
  <c r="R91"/>
  <c r="R90"/>
  <c r="P91"/>
  <c r="P90"/>
  <c r="BK91"/>
  <c r="BK90"/>
  <c r="J90"/>
  <c r="J91"/>
  <c r="BE91"/>
  <c r="J59"/>
  <c r="BI88"/>
  <c r="BH88"/>
  <c r="BG88"/>
  <c r="BF88"/>
  <c r="T88"/>
  <c r="R88"/>
  <c r="P88"/>
  <c r="BK88"/>
  <c r="J88"/>
  <c r="BE88"/>
  <c r="BI85"/>
  <c r="BH85"/>
  <c r="BG85"/>
  <c r="BF85"/>
  <c r="T85"/>
  <c r="R85"/>
  <c r="P85"/>
  <c r="BK85"/>
  <c r="J85"/>
  <c r="BE85"/>
  <c r="BI82"/>
  <c r="F34"/>
  <c i="1" r="BD61"/>
  <c i="11" r="BH82"/>
  <c r="F33"/>
  <c i="1" r="BC61"/>
  <c i="11" r="BG82"/>
  <c r="F32"/>
  <c i="1" r="BB61"/>
  <c i="11" r="BF82"/>
  <c r="J31"/>
  <c i="1" r="AW61"/>
  <c i="11" r="F31"/>
  <c i="1" r="BA61"/>
  <c i="11" r="T82"/>
  <c r="T81"/>
  <c r="T80"/>
  <c r="T79"/>
  <c r="R82"/>
  <c r="R81"/>
  <c r="R80"/>
  <c r="R79"/>
  <c r="P82"/>
  <c r="P81"/>
  <c r="P80"/>
  <c r="P79"/>
  <c i="1" r="AU61"/>
  <c i="11" r="BK82"/>
  <c r="BK81"/>
  <c r="J81"/>
  <c r="BK80"/>
  <c r="J80"/>
  <c r="BK79"/>
  <c r="J79"/>
  <c r="J56"/>
  <c r="J27"/>
  <c i="1" r="AG61"/>
  <c i="11" r="J82"/>
  <c r="BE82"/>
  <c r="J30"/>
  <c i="1" r="AV61"/>
  <c i="11" r="F30"/>
  <c i="1" r="AZ61"/>
  <c i="11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AY60"/>
  <c r="AX60"/>
  <c i="10" r="BI95"/>
  <c r="BH95"/>
  <c r="BG95"/>
  <c r="BF95"/>
  <c r="T95"/>
  <c r="T94"/>
  <c r="R95"/>
  <c r="R94"/>
  <c r="P95"/>
  <c r="P94"/>
  <c r="BK95"/>
  <c r="BK94"/>
  <c r="J94"/>
  <c r="J95"/>
  <c r="BE95"/>
  <c r="J59"/>
  <c r="BI92"/>
  <c r="BH92"/>
  <c r="BG92"/>
  <c r="BF92"/>
  <c r="T92"/>
  <c r="R92"/>
  <c r="P92"/>
  <c r="BK92"/>
  <c r="J92"/>
  <c r="BE92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5"/>
  <c r="BH85"/>
  <c r="BG85"/>
  <c r="BF85"/>
  <c r="T85"/>
  <c r="R85"/>
  <c r="P85"/>
  <c r="BK85"/>
  <c r="J85"/>
  <c r="BE85"/>
  <c r="BI82"/>
  <c r="F34"/>
  <c i="1" r="BD60"/>
  <c i="10" r="BH82"/>
  <c r="F33"/>
  <c i="1" r="BC60"/>
  <c i="10" r="BG82"/>
  <c r="F32"/>
  <c i="1" r="BB60"/>
  <c i="10" r="BF82"/>
  <c r="J31"/>
  <c i="1" r="AW60"/>
  <c i="10" r="F31"/>
  <c i="1" r="BA60"/>
  <c i="10" r="T82"/>
  <c r="T81"/>
  <c r="T80"/>
  <c r="T79"/>
  <c r="R82"/>
  <c r="R81"/>
  <c r="R80"/>
  <c r="R79"/>
  <c r="P82"/>
  <c r="P81"/>
  <c r="P80"/>
  <c r="P79"/>
  <c i="1" r="AU60"/>
  <c i="10" r="BK82"/>
  <c r="BK81"/>
  <c r="J81"/>
  <c r="BK80"/>
  <c r="J80"/>
  <c r="BK79"/>
  <c r="J79"/>
  <c r="J56"/>
  <c r="J27"/>
  <c i="1" r="AG60"/>
  <c i="10" r="J82"/>
  <c r="BE82"/>
  <c r="J30"/>
  <c i="1" r="AV60"/>
  <c i="10" r="F30"/>
  <c i="1" r="AZ60"/>
  <c i="10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AY59"/>
  <c r="AX59"/>
  <c i="9" r="BI91"/>
  <c r="BH91"/>
  <c r="BG91"/>
  <c r="BF91"/>
  <c r="T91"/>
  <c r="T90"/>
  <c r="R91"/>
  <c r="R90"/>
  <c r="P91"/>
  <c r="P90"/>
  <c r="BK91"/>
  <c r="BK90"/>
  <c r="J90"/>
  <c r="J91"/>
  <c r="BE91"/>
  <c r="J59"/>
  <c r="BI88"/>
  <c r="BH88"/>
  <c r="BG88"/>
  <c r="BF88"/>
  <c r="T88"/>
  <c r="R88"/>
  <c r="P88"/>
  <c r="BK88"/>
  <c r="J88"/>
  <c r="BE88"/>
  <c r="BI85"/>
  <c r="BH85"/>
  <c r="BG85"/>
  <c r="BF85"/>
  <c r="T85"/>
  <c r="R85"/>
  <c r="P85"/>
  <c r="BK85"/>
  <c r="J85"/>
  <c r="BE85"/>
  <c r="BI82"/>
  <c r="F34"/>
  <c i="1" r="BD59"/>
  <c i="9" r="BH82"/>
  <c r="F33"/>
  <c i="1" r="BC59"/>
  <c i="9" r="BG82"/>
  <c r="F32"/>
  <c i="1" r="BB59"/>
  <c i="9" r="BF82"/>
  <c r="J31"/>
  <c i="1" r="AW59"/>
  <c i="9" r="F31"/>
  <c i="1" r="BA59"/>
  <c i="9" r="T82"/>
  <c r="T81"/>
  <c r="T80"/>
  <c r="T79"/>
  <c r="R82"/>
  <c r="R81"/>
  <c r="R80"/>
  <c r="R79"/>
  <c r="P82"/>
  <c r="P81"/>
  <c r="P80"/>
  <c r="P79"/>
  <c i="1" r="AU59"/>
  <c i="9" r="BK82"/>
  <c r="BK81"/>
  <c r="J81"/>
  <c r="BK80"/>
  <c r="J80"/>
  <c r="BK79"/>
  <c r="J79"/>
  <c r="J56"/>
  <c r="J27"/>
  <c i="1" r="AG59"/>
  <c i="9" r="J82"/>
  <c r="BE82"/>
  <c r="J30"/>
  <c i="1" r="AV59"/>
  <c i="9" r="F30"/>
  <c i="1" r="AZ59"/>
  <c i="9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AY58"/>
  <c r="AX58"/>
  <c i="8" r="BI91"/>
  <c r="BH91"/>
  <c r="BG91"/>
  <c r="BF91"/>
  <c r="T91"/>
  <c r="T90"/>
  <c r="R91"/>
  <c r="R90"/>
  <c r="P91"/>
  <c r="P90"/>
  <c r="BK91"/>
  <c r="BK90"/>
  <c r="J90"/>
  <c r="J91"/>
  <c r="BE91"/>
  <c r="J59"/>
  <c r="BI88"/>
  <c r="BH88"/>
  <c r="BG88"/>
  <c r="BF88"/>
  <c r="T88"/>
  <c r="R88"/>
  <c r="P88"/>
  <c r="BK88"/>
  <c r="J88"/>
  <c r="BE88"/>
  <c r="BI85"/>
  <c r="BH85"/>
  <c r="BG85"/>
  <c r="BF85"/>
  <c r="T85"/>
  <c r="R85"/>
  <c r="P85"/>
  <c r="BK85"/>
  <c r="J85"/>
  <c r="BE85"/>
  <c r="BI82"/>
  <c r="F34"/>
  <c i="1" r="BD58"/>
  <c i="8" r="BH82"/>
  <c r="F33"/>
  <c i="1" r="BC58"/>
  <c i="8" r="BG82"/>
  <c r="F32"/>
  <c i="1" r="BB58"/>
  <c i="8" r="BF82"/>
  <c r="J31"/>
  <c i="1" r="AW58"/>
  <c i="8" r="F31"/>
  <c i="1" r="BA58"/>
  <c i="8" r="T82"/>
  <c r="T81"/>
  <c r="T80"/>
  <c r="T79"/>
  <c r="R82"/>
  <c r="R81"/>
  <c r="R80"/>
  <c r="R79"/>
  <c r="P82"/>
  <c r="P81"/>
  <c r="P80"/>
  <c r="P79"/>
  <c i="1" r="AU58"/>
  <c i="8" r="BK82"/>
  <c r="BK81"/>
  <c r="J81"/>
  <c r="BK80"/>
  <c r="J80"/>
  <c r="BK79"/>
  <c r="J79"/>
  <c r="J56"/>
  <c r="J27"/>
  <c i="1" r="AG58"/>
  <c i="8" r="J82"/>
  <c r="BE82"/>
  <c r="J30"/>
  <c i="1" r="AV58"/>
  <c i="8" r="F30"/>
  <c i="1" r="AZ58"/>
  <c i="8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AY57"/>
  <c r="AX57"/>
  <c i="7" r="BI91"/>
  <c r="BH91"/>
  <c r="BG91"/>
  <c r="BF91"/>
  <c r="T91"/>
  <c r="T90"/>
  <c r="R91"/>
  <c r="R90"/>
  <c r="P91"/>
  <c r="P90"/>
  <c r="BK91"/>
  <c r="BK90"/>
  <c r="J90"/>
  <c r="J91"/>
  <c r="BE91"/>
  <c r="J59"/>
  <c r="BI88"/>
  <c r="BH88"/>
  <c r="BG88"/>
  <c r="BF88"/>
  <c r="T88"/>
  <c r="R88"/>
  <c r="P88"/>
  <c r="BK88"/>
  <c r="J88"/>
  <c r="BE88"/>
  <c r="BI85"/>
  <c r="BH85"/>
  <c r="BG85"/>
  <c r="BF85"/>
  <c r="T85"/>
  <c r="R85"/>
  <c r="P85"/>
  <c r="BK85"/>
  <c r="J85"/>
  <c r="BE85"/>
  <c r="BI82"/>
  <c r="F34"/>
  <c i="1" r="BD57"/>
  <c i="7" r="BH82"/>
  <c r="F33"/>
  <c i="1" r="BC57"/>
  <c i="7" r="BG82"/>
  <c r="F32"/>
  <c i="1" r="BB57"/>
  <c i="7" r="BF82"/>
  <c r="J31"/>
  <c i="1" r="AW57"/>
  <c i="7" r="F31"/>
  <c i="1" r="BA57"/>
  <c i="7" r="T82"/>
  <c r="T81"/>
  <c r="T80"/>
  <c r="T79"/>
  <c r="R82"/>
  <c r="R81"/>
  <c r="R80"/>
  <c r="R79"/>
  <c r="P82"/>
  <c r="P81"/>
  <c r="P80"/>
  <c r="P79"/>
  <c i="1" r="AU57"/>
  <c i="7" r="BK82"/>
  <c r="BK81"/>
  <c r="J81"/>
  <c r="BK80"/>
  <c r="J80"/>
  <c r="BK79"/>
  <c r="J79"/>
  <c r="J56"/>
  <c r="J27"/>
  <c i="1" r="AG57"/>
  <c i="7" r="J82"/>
  <c r="BE82"/>
  <c r="J30"/>
  <c i="1" r="AV57"/>
  <c i="7" r="F30"/>
  <c i="1" r="AZ57"/>
  <c i="7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AY56"/>
  <c r="AX56"/>
  <c i="6"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3"/>
  <c r="BH153"/>
  <c r="BG153"/>
  <c r="BF153"/>
  <c r="T153"/>
  <c r="R153"/>
  <c r="P153"/>
  <c r="BK153"/>
  <c r="J153"/>
  <c r="BE153"/>
  <c r="BI149"/>
  <c r="BH149"/>
  <c r="BG149"/>
  <c r="BF149"/>
  <c r="T149"/>
  <c r="T148"/>
  <c r="R149"/>
  <c r="R148"/>
  <c r="P149"/>
  <c r="P148"/>
  <c r="BK149"/>
  <c r="BK148"/>
  <c r="J148"/>
  <c r="J149"/>
  <c r="BE149"/>
  <c r="J60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4"/>
  <c r="BH124"/>
  <c r="BG124"/>
  <c r="BF124"/>
  <c r="T124"/>
  <c r="R124"/>
  <c r="P124"/>
  <c r="BK124"/>
  <c r="J124"/>
  <c r="BE124"/>
  <c r="BI120"/>
  <c r="BH120"/>
  <c r="BG120"/>
  <c r="BF120"/>
  <c r="T120"/>
  <c r="T119"/>
  <c r="R120"/>
  <c r="R119"/>
  <c r="P120"/>
  <c r="P119"/>
  <c r="BK120"/>
  <c r="BK119"/>
  <c r="J119"/>
  <c r="J120"/>
  <c r="BE120"/>
  <c r="J59"/>
  <c r="BI116"/>
  <c r="BH116"/>
  <c r="BG116"/>
  <c r="BF116"/>
  <c r="T116"/>
  <c r="R116"/>
  <c r="P116"/>
  <c r="BK116"/>
  <c r="J116"/>
  <c r="BE116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7"/>
  <c r="BH87"/>
  <c r="BG87"/>
  <c r="BF87"/>
  <c r="T87"/>
  <c r="R87"/>
  <c r="P87"/>
  <c r="BK87"/>
  <c r="J87"/>
  <c r="BE87"/>
  <c r="BI83"/>
  <c r="F34"/>
  <c i="1" r="BD56"/>
  <c i="6" r="BH83"/>
  <c r="F33"/>
  <c i="1" r="BC56"/>
  <c i="6" r="BG83"/>
  <c r="F32"/>
  <c i="1" r="BB56"/>
  <c i="6" r="BF83"/>
  <c r="J31"/>
  <c i="1" r="AW56"/>
  <c i="6" r="F31"/>
  <c i="1" r="BA56"/>
  <c i="6" r="T83"/>
  <c r="T82"/>
  <c r="T81"/>
  <c r="T80"/>
  <c r="R83"/>
  <c r="R82"/>
  <c r="R81"/>
  <c r="R80"/>
  <c r="P83"/>
  <c r="P82"/>
  <c r="P81"/>
  <c r="P80"/>
  <c i="1" r="AU56"/>
  <c i="6" r="BK83"/>
  <c r="BK82"/>
  <c r="J82"/>
  <c r="BK81"/>
  <c r="J81"/>
  <c r="BK80"/>
  <c r="J80"/>
  <c r="J56"/>
  <c r="J27"/>
  <c i="1" r="AG56"/>
  <c i="6" r="J83"/>
  <c r="BE83"/>
  <c r="J30"/>
  <c i="1" r="AV56"/>
  <c i="6" r="F30"/>
  <c i="1" r="AZ56"/>
  <c i="6" r="J58"/>
  <c r="J57"/>
  <c r="J76"/>
  <c r="F76"/>
  <c r="F74"/>
  <c r="E72"/>
  <c r="J51"/>
  <c r="F51"/>
  <c r="F49"/>
  <c r="E47"/>
  <c r="J36"/>
  <c r="J18"/>
  <c r="E18"/>
  <c r="F77"/>
  <c r="F52"/>
  <c r="J17"/>
  <c r="J12"/>
  <c r="J74"/>
  <c r="J49"/>
  <c r="E7"/>
  <c r="E70"/>
  <c r="E45"/>
  <c i="1" r="AY55"/>
  <c r="AX55"/>
  <c i="5" r="BI95"/>
  <c r="BH95"/>
  <c r="BG95"/>
  <c r="BF95"/>
  <c r="T95"/>
  <c r="R95"/>
  <c r="P95"/>
  <c r="BK95"/>
  <c r="J95"/>
  <c r="BE95"/>
  <c r="BI91"/>
  <c r="BH91"/>
  <c r="BG91"/>
  <c r="BF91"/>
  <c r="T91"/>
  <c r="T90"/>
  <c r="R91"/>
  <c r="R90"/>
  <c r="P91"/>
  <c r="P90"/>
  <c r="BK91"/>
  <c r="BK90"/>
  <c r="J90"/>
  <c r="J91"/>
  <c r="BE91"/>
  <c r="J59"/>
  <c r="BI88"/>
  <c r="BH88"/>
  <c r="BG88"/>
  <c r="BF88"/>
  <c r="T88"/>
  <c r="R88"/>
  <c r="P88"/>
  <c r="BK88"/>
  <c r="J88"/>
  <c r="BE88"/>
  <c r="BI85"/>
  <c r="BH85"/>
  <c r="BG85"/>
  <c r="BF85"/>
  <c r="T85"/>
  <c r="R85"/>
  <c r="P85"/>
  <c r="BK85"/>
  <c r="J85"/>
  <c r="BE85"/>
  <c r="BI82"/>
  <c r="F34"/>
  <c i="1" r="BD55"/>
  <c i="5" r="BH82"/>
  <c r="F33"/>
  <c i="1" r="BC55"/>
  <c i="5" r="BG82"/>
  <c r="F32"/>
  <c i="1" r="BB55"/>
  <c i="5" r="BF82"/>
  <c r="J31"/>
  <c i="1" r="AW55"/>
  <c i="5" r="F31"/>
  <c i="1" r="BA55"/>
  <c i="5" r="T82"/>
  <c r="T81"/>
  <c r="T80"/>
  <c r="T79"/>
  <c r="R82"/>
  <c r="R81"/>
  <c r="R80"/>
  <c r="R79"/>
  <c r="P82"/>
  <c r="P81"/>
  <c r="P80"/>
  <c r="P79"/>
  <c i="1" r="AU55"/>
  <c i="5" r="BK82"/>
  <c r="BK81"/>
  <c r="J81"/>
  <c r="BK80"/>
  <c r="J80"/>
  <c r="BK79"/>
  <c r="J79"/>
  <c r="J56"/>
  <c r="J27"/>
  <c i="1" r="AG55"/>
  <c i="5" r="J82"/>
  <c r="BE82"/>
  <c r="J30"/>
  <c i="1" r="AV55"/>
  <c i="5" r="F30"/>
  <c i="1" r="AZ55"/>
  <c i="5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AY54"/>
  <c r="AX54"/>
  <c i="4" r="BI108"/>
  <c r="BH108"/>
  <c r="BG108"/>
  <c r="BF108"/>
  <c r="T108"/>
  <c r="T107"/>
  <c r="R108"/>
  <c r="R107"/>
  <c r="P108"/>
  <c r="P107"/>
  <c r="BK108"/>
  <c r="BK107"/>
  <c r="J107"/>
  <c r="J108"/>
  <c r="BE108"/>
  <c r="J59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5"/>
  <c r="BH85"/>
  <c r="BG85"/>
  <c r="BF85"/>
  <c r="T85"/>
  <c r="R85"/>
  <c r="P85"/>
  <c r="BK85"/>
  <c r="J85"/>
  <c r="BE85"/>
  <c r="BI82"/>
  <c r="F34"/>
  <c i="1" r="BD54"/>
  <c i="4" r="BH82"/>
  <c r="F33"/>
  <c i="1" r="BC54"/>
  <c i="4" r="BG82"/>
  <c r="F32"/>
  <c i="1" r="BB54"/>
  <c i="4" r="BF82"/>
  <c r="J31"/>
  <c i="1" r="AW54"/>
  <c i="4" r="F31"/>
  <c i="1" r="BA54"/>
  <c i="4" r="T82"/>
  <c r="T81"/>
  <c r="T80"/>
  <c r="T79"/>
  <c r="R82"/>
  <c r="R81"/>
  <c r="R80"/>
  <c r="R79"/>
  <c r="P82"/>
  <c r="P81"/>
  <c r="P80"/>
  <c r="P79"/>
  <c i="1" r="AU54"/>
  <c i="4" r="BK82"/>
  <c r="BK81"/>
  <c r="J81"/>
  <c r="BK80"/>
  <c r="J80"/>
  <c r="BK79"/>
  <c r="J79"/>
  <c r="J56"/>
  <c r="J27"/>
  <c i="1" r="AG54"/>
  <c i="4" r="J82"/>
  <c r="BE82"/>
  <c r="J30"/>
  <c i="1" r="AV54"/>
  <c i="4" r="F30"/>
  <c i="1" r="AZ54"/>
  <c i="4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AY53"/>
  <c r="AX53"/>
  <c i="3" r="BI81"/>
  <c r="F34"/>
  <c i="1" r="BD53"/>
  <c i="3" r="BH81"/>
  <c r="F33"/>
  <c i="1" r="BC53"/>
  <c i="3" r="BG81"/>
  <c r="F32"/>
  <c i="1" r="BB53"/>
  <c i="3" r="BF81"/>
  <c r="J31"/>
  <c i="1" r="AW53"/>
  <c i="3" r="F31"/>
  <c i="1" r="BA53"/>
  <c i="3" r="T81"/>
  <c r="T80"/>
  <c r="T79"/>
  <c r="T78"/>
  <c r="R81"/>
  <c r="R80"/>
  <c r="R79"/>
  <c r="R78"/>
  <c r="P81"/>
  <c r="P80"/>
  <c r="P79"/>
  <c r="P78"/>
  <c i="1" r="AU53"/>
  <c i="3" r="BK81"/>
  <c r="BK80"/>
  <c r="J80"/>
  <c r="BK79"/>
  <c r="J79"/>
  <c r="BK78"/>
  <c r="J78"/>
  <c r="J56"/>
  <c r="J27"/>
  <c i="1" r="AG53"/>
  <c i="3" r="J81"/>
  <c r="BE81"/>
  <c r="J30"/>
  <c i="1" r="AV53"/>
  <c i="3" r="F30"/>
  <c i="1" r="AZ53"/>
  <c i="3" r="J58"/>
  <c r="J57"/>
  <c r="J74"/>
  <c r="F74"/>
  <c r="F72"/>
  <c r="E70"/>
  <c r="J51"/>
  <c r="F51"/>
  <c r="F49"/>
  <c r="E47"/>
  <c r="J36"/>
  <c r="J18"/>
  <c r="E18"/>
  <c r="F75"/>
  <c r="F52"/>
  <c r="J17"/>
  <c r="J12"/>
  <c r="J72"/>
  <c r="J49"/>
  <c r="E7"/>
  <c r="E68"/>
  <c r="E45"/>
  <c i="1" r="AY52"/>
  <c r="AX52"/>
  <c i="2" r="BI122"/>
  <c r="BH122"/>
  <c r="BG122"/>
  <c r="BF122"/>
  <c r="T122"/>
  <c r="T121"/>
  <c r="R122"/>
  <c r="R121"/>
  <c r="P122"/>
  <c r="P121"/>
  <c r="BK122"/>
  <c r="BK121"/>
  <c r="J121"/>
  <c r="J122"/>
  <c r="BE122"/>
  <c r="J59"/>
  <c r="BI119"/>
  <c r="BH119"/>
  <c r="BG119"/>
  <c r="BF119"/>
  <c r="T119"/>
  <c r="R119"/>
  <c r="P119"/>
  <c r="BK119"/>
  <c r="J119"/>
  <c r="BE119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0"/>
  <c r="BH110"/>
  <c r="BG110"/>
  <c r="BF110"/>
  <c r="T110"/>
  <c r="R110"/>
  <c r="P110"/>
  <c r="BK110"/>
  <c r="J110"/>
  <c r="BE110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1"/>
  <c r="BH91"/>
  <c r="BG91"/>
  <c r="BF91"/>
  <c r="T91"/>
  <c r="R91"/>
  <c r="P91"/>
  <c r="BK91"/>
  <c r="J91"/>
  <c r="BE91"/>
  <c r="BI87"/>
  <c r="BH87"/>
  <c r="BG87"/>
  <c r="BF87"/>
  <c r="T87"/>
  <c r="R87"/>
  <c r="P87"/>
  <c r="BK87"/>
  <c r="J87"/>
  <c r="BE87"/>
  <c r="BI85"/>
  <c r="BH85"/>
  <c r="BG85"/>
  <c r="BF85"/>
  <c r="T85"/>
  <c r="R85"/>
  <c r="P85"/>
  <c r="BK85"/>
  <c r="J85"/>
  <c r="BE85"/>
  <c r="BI82"/>
  <c r="F34"/>
  <c i="1" r="BD52"/>
  <c i="2" r="BH82"/>
  <c r="F33"/>
  <c i="1" r="BC52"/>
  <c i="2" r="BG82"/>
  <c r="F32"/>
  <c i="1" r="BB52"/>
  <c i="2" r="BF82"/>
  <c r="J31"/>
  <c i="1" r="AW52"/>
  <c i="2" r="F31"/>
  <c i="1" r="BA52"/>
  <c i="2" r="T82"/>
  <c r="T81"/>
  <c r="T80"/>
  <c r="T79"/>
  <c r="R82"/>
  <c r="R81"/>
  <c r="R80"/>
  <c r="R79"/>
  <c r="P82"/>
  <c r="P81"/>
  <c r="P80"/>
  <c r="P79"/>
  <c i="1" r="AU52"/>
  <c i="2" r="BK82"/>
  <c r="BK81"/>
  <c r="J81"/>
  <c r="BK80"/>
  <c r="J80"/>
  <c r="BK79"/>
  <c r="J79"/>
  <c r="J56"/>
  <c r="J27"/>
  <c i="1" r="AG52"/>
  <c i="2" r="J82"/>
  <c r="BE82"/>
  <c r="J30"/>
  <c i="1" r="AV52"/>
  <c i="2" r="F30"/>
  <c i="1" r="AZ52"/>
  <c i="2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73"/>
  <c r="AN73"/>
  <c r="AT72"/>
  <c r="AN72"/>
  <c r="AT71"/>
  <c r="AN71"/>
  <c r="AT70"/>
  <c r="AN70"/>
  <c r="AT69"/>
  <c r="AN69"/>
  <c r="AT68"/>
  <c r="AN68"/>
  <c r="AT67"/>
  <c r="AN67"/>
  <c r="AT66"/>
  <c r="AN66"/>
  <c r="AT65"/>
  <c r="AN65"/>
  <c r="AT64"/>
  <c r="AN64"/>
  <c r="AT63"/>
  <c r="AN63"/>
  <c r="AT62"/>
  <c r="AN62"/>
  <c r="AT61"/>
  <c r="AN61"/>
  <c r="AT60"/>
  <c r="AN60"/>
  <c r="AT59"/>
  <c r="AN59"/>
  <c r="AT58"/>
  <c r="AN58"/>
  <c r="AT57"/>
  <c r="AN57"/>
  <c r="AT56"/>
  <c r="AN56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<sst xmlns="http://schemas.openxmlformats.org/spreadsheetml/2006/main">
  <si>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</si>
  <si>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</si>
  <si>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</si>
  <si>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</si>
  <si>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</si>
  <si>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</si>
  <si>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</si>
  <si>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{210b5b78-bbbb-4927-9999-b2bd30c9d7be}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</si>
  <si>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</si>
  <si>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</si>
  <si>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</si>
  <si>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</si>
  <si>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</si>
  <si>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</si>
  <si>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</si>
  <si>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</si>
  <si>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</si>
  <si>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</si>
  <si>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</si>
  <si>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Rekonstrukce zahrady mateřské školky, MŠ Harmonie, Zlepšovatelů 1502/27</t>
  </si>
  <si>
    <t>KSO:</t>
  </si>
  <si>
    <t/>
  </si>
  <si>
    <t>CC-CZ:</t>
  </si>
  <si>
    <t>Místo:</t>
  </si>
  <si>
    <t>číslo parcely 245/4</t>
  </si>
  <si>
    <t>Datum:</t>
  </si>
  <si>
    <t>6. 12. 2018</t>
  </si>
  <si>
    <t>Zadavatel:</t>
  </si>
  <si>
    <t>IČ:</t>
  </si>
  <si>
    <t>75029863</t>
  </si>
  <si>
    <t>MŠ Harmonie</t>
  </si>
  <si>
    <t>DIČ:</t>
  </si>
  <si>
    <t>Uchazeč:</t>
  </si>
  <si>
    <t>Vyplň údaj</t>
  </si>
  <si>
    <t>Projektant:</t>
  </si>
  <si>
    <t>46610430</t>
  </si>
  <si>
    <t>Ing. Dagmar Rudolfová, Ing. Miroslava Najman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</si>
  <si>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</si>
  <si>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</si>
  <si>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</si>
  <si>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</si>
  <si>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</si>
  <si>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</si>
  <si>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</si>
  <si>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</si>
  <si>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</si>
  <si>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</si>
  <si>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</si>
  <si>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</si>
  <si>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</si>
  <si>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</si>
  <si>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</si>
  <si>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</si>
  <si>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</si>
  <si>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</si>
  <si>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</si>
  <si>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</si>
  <si>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</si>
  <si>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</si>
  <si>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</si>
  <si>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</si>
  <si>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</si>
  <si>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</si>
  <si>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</si>
  <si>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</si>
  <si>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</si>
  <si>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</si>
  <si>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</si>
  <si>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</si>
  <si>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</si>
  <si>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</si>
  <si>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</si>
  <si>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</si>
  <si>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</si>
  <si>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</si>
  <si>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</si>
  <si>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</si>
  <si>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</si>
  <si>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</si>
  <si>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</si>
  <si>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Plocha různých úrovní překážek</t>
  </si>
  <si>
    <t>STA</t>
  </si>
  <si>
    <t>1</t>
  </si>
  <si>
    <t>{47131111-68c7-44dc-a30f-6b66a1967e2a}</t>
  </si>
  <si>
    <t>2</t>
  </si>
  <si>
    <t>02</t>
  </si>
  <si>
    <t>Ptačí budka</t>
  </si>
  <si>
    <t>{df8d04bc-8900-4762-b7c8-3a2c4306284f}</t>
  </si>
  <si>
    <t>03</t>
  </si>
  <si>
    <t>Hmatový chodník</t>
  </si>
  <si>
    <t>{5e691451-376d-4862-85c7-72a652f849ba}</t>
  </si>
  <si>
    <t>04</t>
  </si>
  <si>
    <t>Hmyzí hotel</t>
  </si>
  <si>
    <t>{5ee90024-d615-45db-b0de-76d276da3cd5}</t>
  </si>
  <si>
    <t>05</t>
  </si>
  <si>
    <t>Dílnička</t>
  </si>
  <si>
    <t>{6fbe89be-97c5-4048-9737-8ae4b44dde0c}</t>
  </si>
  <si>
    <t>06</t>
  </si>
  <si>
    <t>Balanční kladina Z</t>
  </si>
  <si>
    <t>{20736d89-02f7-425e-b041-e43d0e5b4f49}</t>
  </si>
  <si>
    <t>07</t>
  </si>
  <si>
    <t>Zvonkohra</t>
  </si>
  <si>
    <t>{6954e6e5-97af-45c9-b085-4e3f2c755cdb}</t>
  </si>
  <si>
    <t>08</t>
  </si>
  <si>
    <t>Dendrofón</t>
  </si>
  <si>
    <t>{212f3e84-729a-44a6-be79-8d07cdcacfb4}</t>
  </si>
  <si>
    <t>09</t>
  </si>
  <si>
    <t>Zpevněné kmeny stromů 3m</t>
  </si>
  <si>
    <t>{c262ad54-ed24-4cdc-a705-37d885ee678c}</t>
  </si>
  <si>
    <t>10</t>
  </si>
  <si>
    <t>Bylinková a okrasná zahrádka</t>
  </si>
  <si>
    <t>{ca2dacf2-4fe7-475c-b3c1-466ec97758d9}</t>
  </si>
  <si>
    <t>11</t>
  </si>
  <si>
    <t>Dílničky kolem stávajícího herního prvku</t>
  </si>
  <si>
    <t>{2fce3417-f0ce-451a-b2c4-ed70b91914fe}</t>
  </si>
  <si>
    <t>12</t>
  </si>
  <si>
    <t>Vyvýšené proutěné záhony</t>
  </si>
  <si>
    <t>{ed95f3de-b9f6-48ec-b6d5-5fc26ac280ef}</t>
  </si>
  <si>
    <t>13</t>
  </si>
  <si>
    <t>Ohniště s posezením a plotem</t>
  </si>
  <si>
    <t>{d053b6cb-f6d8-4fea-a391-7c91ea8d0540}</t>
  </si>
  <si>
    <t>14</t>
  </si>
  <si>
    <t>Kopec s tunelem</t>
  </si>
  <si>
    <t>{6020a1b2-2005-4207-8771-c9124a819b70}</t>
  </si>
  <si>
    <t>Indiánská vesnička</t>
  </si>
  <si>
    <t>{6f784f5a-a6c9-436e-8990-926e980cf78b}</t>
  </si>
  <si>
    <t>16</t>
  </si>
  <si>
    <t>Rozcestník</t>
  </si>
  <si>
    <t>{f3dca619-2888-4b9c-a979-37d304c3e138}</t>
  </si>
  <si>
    <t>17</t>
  </si>
  <si>
    <t>Prameniště s předzahrádkou</t>
  </si>
  <si>
    <t>{25aae322-54b8-4bef-8609-1ffcbd9cc243}</t>
  </si>
  <si>
    <t>18</t>
  </si>
  <si>
    <t>Terénní vlnka, úprava stávajícího prvku do výšky 1m</t>
  </si>
  <si>
    <t>{5b6543e6-28a8-44e7-9648-be596394024e}</t>
  </si>
  <si>
    <t>19</t>
  </si>
  <si>
    <t>Sluneční hodiny</t>
  </si>
  <si>
    <t>{9c231d2f-caf7-4aa4-9408-9160533471b2}</t>
  </si>
  <si>
    <t>20</t>
  </si>
  <si>
    <t>Bourání</t>
  </si>
  <si>
    <t>{946bc317-8ecc-4ab8-8fc2-f57a5b307b9a}</t>
  </si>
  <si>
    <t>Ostatní náklady</t>
  </si>
  <si>
    <t>{f46574c1-6ea7-4a19-9129-7d08bbc2b3b9}</t>
  </si>
  <si>
    <t>22</t>
  </si>
  <si>
    <t>VRN</t>
  </si>
  <si>
    <t>{f1188e74-f8ed-46bb-abd8-3a328a8310c9}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</si>
  <si>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</si>
  <si>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</si>
  <si>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</si>
  <si>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</si>
  <si>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</si>
  <si>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</si>
  <si>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</si>
  <si>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Plocha různých úrovní překážek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</si>
  <si>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</si>
  <si>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</si>
  <si>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</si>
  <si>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</si>
  <si>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</si>
  <si>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</si>
  <si>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</si>
  <si>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</si>
  <si>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</si>
  <si>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</si>
  <si>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</si>
  <si>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</si>
  <si>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</si>
  <si>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</si>
  <si>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</si>
  <si>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</si>
  <si>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</si>
  <si>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</si>
  <si>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</si>
  <si>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</si>
  <si>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</si>
  <si>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</si>
  <si>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</si>
  <si>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</si>
  <si>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</si>
  <si>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</si>
  <si>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</si>
  <si>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121112111</t>
  </si>
  <si>
    <t>Sejmutí ornice ručně s vodorovným přemístěním do 50 m na dočasné či trvalé skládky nebo na hromady v místě upotřebení tloušťky vrstvy do 150 mm</t>
  </si>
  <si>
    <t>m3</t>
  </si>
  <si>
    <t>CS ÚRS 2018 02</t>
  </si>
  <si>
    <t>4</t>
  </si>
  <si>
    <t>1123629204</t>
  </si>
  <si>
    <t>VV</t>
  </si>
  <si>
    <t>plocha převzata z PD, výkres. č.4 půdorys s kótama</t>
  </si>
  <si>
    <t>27*0,1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</si>
  <si>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</si>
  <si>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</si>
  <si>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m2</t>
  </si>
  <si>
    <t>-2082614714</t>
  </si>
  <si>
    <t>27</t>
  </si>
  <si>
    <t>3</t>
  </si>
  <si>
    <t>9 001VL.1</t>
  </si>
  <si>
    <t>Dodávka a montáž herního prvku akátové balanční kůly 3000/2400</t>
  </si>
  <si>
    <t>soubor</t>
  </si>
  <si>
    <t>vlastní</t>
  </si>
  <si>
    <t>1618794596</t>
  </si>
  <si>
    <t>Kompletní provedení a dodávka dle PD v.č. 6/1</t>
  </si>
  <si>
    <t>Včetně výkopu, betonu B/20, betonáže, ustavení 4 kůlů 3200 a 13 kůlů 1100</t>
  </si>
  <si>
    <t>184911311</t>
  </si>
  <si>
    <t>Položení mulčovací textilie proti prorůstání plevelů kolem vysázených rostlin v rovině nebo na svahu do 1:5</t>
  </si>
  <si>
    <t>-515097025</t>
  </si>
  <si>
    <t>plocha+záhyby okrajů</t>
  </si>
  <si>
    <t>27+ (21*0,1)</t>
  </si>
  <si>
    <t>5</t>
  </si>
  <si>
    <t>M</t>
  </si>
  <si>
    <t>69311081</t>
  </si>
  <si>
    <t>geotextilie netkaná PES 300g/m2</t>
  </si>
  <si>
    <t>8</t>
  </si>
  <si>
    <t>1612056847</t>
  </si>
  <si>
    <t>29,1*1,2</t>
  </si>
  <si>
    <t>6</t>
  </si>
  <si>
    <t>696110002</t>
  </si>
  <si>
    <t>Kotvící platový kolík na textilii</t>
  </si>
  <si>
    <t>ks</t>
  </si>
  <si>
    <t>2110801718</t>
  </si>
  <si>
    <t>29*4</t>
  </si>
  <si>
    <t>7</t>
  </si>
  <si>
    <t>9 002VL</t>
  </si>
  <si>
    <t>Dodávka a montáž akátových kůlů jako obrubníků</t>
  </si>
  <si>
    <t>m</t>
  </si>
  <si>
    <t>-1546777047</t>
  </si>
  <si>
    <t>Kompletní provedení a dodávka dle PD, výkres č.6/1</t>
  </si>
  <si>
    <t>včetně akátových kůlů s roxory nabitých do vyvrtaných děr pro ukotvení do země</t>
  </si>
  <si>
    <t>21*1,2</t>
  </si>
  <si>
    <t>184911151</t>
  </si>
  <si>
    <t>Zavezení herní plochy pískem v rovině a svahu do 1:5</t>
  </si>
  <si>
    <t>-1068277200</t>
  </si>
  <si>
    <t>9</t>
  </si>
  <si>
    <t>58153675</t>
  </si>
  <si>
    <t>Písek frakce 0-4 hygyenický</t>
  </si>
  <si>
    <t>t</t>
  </si>
  <si>
    <t>-394592764</t>
  </si>
  <si>
    <t>27*0,1*1,8*1,1</t>
  </si>
  <si>
    <t>9 001VL.1.1</t>
  </si>
  <si>
    <t>Dodávka a montáž špalků z akátu jako balančních prvků 400/300</t>
  </si>
  <si>
    <t>-937660179</t>
  </si>
  <si>
    <t>špalky z akátu výška 400 šířka 300</t>
  </si>
  <si>
    <t>9 002VL.1</t>
  </si>
  <si>
    <t>Dodávka a montáž špalků z akátu jako balančních prvků 300/300</t>
  </si>
  <si>
    <t>1359165908</t>
  </si>
  <si>
    <t>špalky z akátu výška 300 šířka 300</t>
  </si>
  <si>
    <t>-1415250776</t>
  </si>
  <si>
    <t>21*0,5</t>
  </si>
  <si>
    <t>181411131</t>
  </si>
  <si>
    <t>Založení trávníku na půdě předem připravené plochy do 1000 m2 výsevem včetně utažení parkového v rovině nebo na svahu do 1:5</t>
  </si>
  <si>
    <t>-96287925</t>
  </si>
  <si>
    <t xml:space="preserve">Dosev a oprava trávníku po dokončení realizace </t>
  </si>
  <si>
    <t>10,5</t>
  </si>
  <si>
    <t>00572440</t>
  </si>
  <si>
    <t>osivo směs travní hřištní</t>
  </si>
  <si>
    <t>kg</t>
  </si>
  <si>
    <t>-2016681998</t>
  </si>
  <si>
    <t>10,5*0,03</t>
  </si>
  <si>
    <t>998</t>
  </si>
  <si>
    <t>Přesun hmot</t>
  </si>
  <si>
    <t>998231411</t>
  </si>
  <si>
    <t>Přesun hmot pro sadovnické a krajinářské úpravy - ručně bez užití mechanizace vodorovná dopravní vzdálenost do 100 m</t>
  </si>
  <si>
    <t>833594923</t>
  </si>
  <si>
    <t>písek</t>
  </si>
  <si>
    <t>5,346</t>
  </si>
  <si>
    <t>02 - Ptačí budka</t>
  </si>
  <si>
    <t xml:space="preserve">    9 - Ostatní konstrukce a práce, bourání</t>
  </si>
  <si>
    <t>Ostatní konstrukce a práce, bourání</t>
  </si>
  <si>
    <t>9 004VL</t>
  </si>
  <si>
    <t>Dodávka a montáž ptačí budky</t>
  </si>
  <si>
    <t>243181703</t>
  </si>
  <si>
    <t>Kompletní provedení a dodávka dle PD, výkres č. 6/2</t>
  </si>
  <si>
    <t xml:space="preserve">přichycení pomocí hřebů </t>
  </si>
  <si>
    <t>03 - Hmatový chodník</t>
  </si>
  <si>
    <t>1803488705</t>
  </si>
  <si>
    <t xml:space="preserve"> kompletní provedení dle  PD, v.č.6/3</t>
  </si>
  <si>
    <t>20,5*0,1</t>
  </si>
  <si>
    <t>783067990</t>
  </si>
  <si>
    <t>20,5</t>
  </si>
  <si>
    <t>1079438116</t>
  </si>
  <si>
    <t>20,5+(41*0,1) "připočteny krajní ohyby"</t>
  </si>
  <si>
    <t>696110001</t>
  </si>
  <si>
    <t>Tkaná mulčovací textilie 100g/m2</t>
  </si>
  <si>
    <t>1761682416</t>
  </si>
  <si>
    <t>školkařská textilie</t>
  </si>
  <si>
    <t xml:space="preserve">24,6*1,2 </t>
  </si>
  <si>
    <t>270569835</t>
  </si>
  <si>
    <t>24,6*4</t>
  </si>
  <si>
    <t>69611005.1</t>
  </si>
  <si>
    <t>Dodávka a montáž položení příčky z akátového hranolu s roxorem 1000*100*50</t>
  </si>
  <si>
    <t>1137366450</t>
  </si>
  <si>
    <t>Kompletní provedení montáže a dodávky, dle PD, TZ a v.č.6/5, včetně nabití roxoru do navrtaných děr</t>
  </si>
  <si>
    <t>184911161</t>
  </si>
  <si>
    <t>Mulčování záhonů kačírkem nebo drceným kamenivem tloušťky mulče přes 50 do 100 mm v rovině nebo na svahu do 1:5</t>
  </si>
  <si>
    <t>-2039499787</t>
  </si>
  <si>
    <t>3 pole hmatového chodníku budou vyplněny kačírkem různých frakcí 22/63, 3 kůrou a 3 zůstanou volné</t>
  </si>
  <si>
    <t>20,5/3</t>
  </si>
  <si>
    <t>58337402</t>
  </si>
  <si>
    <t xml:space="preserve">kamenivo dekorační (kačírek) různé frakce </t>
  </si>
  <si>
    <t>381295720</t>
  </si>
  <si>
    <t>(6,833*0,1)*1,8*1,1</t>
  </si>
  <si>
    <t>184911421</t>
  </si>
  <si>
    <t>Mulčování vysazených rostlin mulčovací kůrou, tl. do 100 mm v rovině nebo na svahu do 1:5</t>
  </si>
  <si>
    <t>530323414</t>
  </si>
  <si>
    <t>3 pole hmatového chodníku budou vyplněny kůrou různých frakcí 22/63, 3 kačírkem a 3 zůstanou volné</t>
  </si>
  <si>
    <t>10391100</t>
  </si>
  <si>
    <t>kůra mulčovací VL různé frakce</t>
  </si>
  <si>
    <t>-161649533</t>
  </si>
  <si>
    <t>(6,833*0,1)*1,1</t>
  </si>
  <si>
    <t>466791504</t>
  </si>
  <si>
    <t>kačírek pro hmatový chodník+kůra pro hmatový chodník</t>
  </si>
  <si>
    <t>1,353+(0,752*0,5)</t>
  </si>
  <si>
    <t>04 - Hmyzí hotel</t>
  </si>
  <si>
    <t>1701379709</t>
  </si>
  <si>
    <t>úprava terénu po instalaci prvku</t>
  </si>
  <si>
    <t>-1560075426</t>
  </si>
  <si>
    <t>dosev a oprava trávníku po instalaci prvku</t>
  </si>
  <si>
    <t>1361676231</t>
  </si>
  <si>
    <t>3*0,03</t>
  </si>
  <si>
    <t>9 001VL.1.2</t>
  </si>
  <si>
    <t>Dodávka a montáž akátového prvku hmyzí domeček-hotel, v.č.6/4a</t>
  </si>
  <si>
    <t>1266054754</t>
  </si>
  <si>
    <t xml:space="preserve">Kompletní provedení a dodávka dle PD v.č. 6/4a  1,5*1,7*0,3m</t>
  </si>
  <si>
    <t>Včetně výkopu, betonu B/20, betonáže, ustavení</t>
  </si>
  <si>
    <t>9 001VL.1.3</t>
  </si>
  <si>
    <t>Dodávka a montáž akátového prvku hmyzí domeček-hotel, v.č.6/4b</t>
  </si>
  <si>
    <t>2013461482</t>
  </si>
  <si>
    <t xml:space="preserve">Kompletní provedení a dodávka dle PD v.č. 6/4b  1*1*0,3m</t>
  </si>
  <si>
    <t>05 - Dílnička</t>
  </si>
  <si>
    <t>HSV - HSV</t>
  </si>
  <si>
    <t xml:space="preserve">    5/1 - Dilničky 5/1</t>
  </si>
  <si>
    <t xml:space="preserve">    5/2 - Dílnička 5/2</t>
  </si>
  <si>
    <t xml:space="preserve">    5/3 - Dílnička 5/3</t>
  </si>
  <si>
    <t>5/1</t>
  </si>
  <si>
    <t>Dilničky 5/1</t>
  </si>
  <si>
    <t>1792482847</t>
  </si>
  <si>
    <t xml:space="preserve">dle PD, výkres č.6/5 </t>
  </si>
  <si>
    <t>4x dílničky v rozích travnaté plochy</t>
  </si>
  <si>
    <t>(3+3+3+3)*0,1</t>
  </si>
  <si>
    <t>-239382749</t>
  </si>
  <si>
    <t>3+3+3+3</t>
  </si>
  <si>
    <t>1541059003</t>
  </si>
  <si>
    <t>-674741719</t>
  </si>
  <si>
    <t>12*1,2</t>
  </si>
  <si>
    <t>-1268412578</t>
  </si>
  <si>
    <t>12*4</t>
  </si>
  <si>
    <t>916371211</t>
  </si>
  <si>
    <t>Osazení skrytého flexibilního zahradního obrubníku plastového jednostranným odkopáním</t>
  </si>
  <si>
    <t>-31767227</t>
  </si>
  <si>
    <t>5+5+5+5+5</t>
  </si>
  <si>
    <t>696110003</t>
  </si>
  <si>
    <t>Neviditelný obrubník 100 (rozměry 1000mm x 85mm x 100mm)</t>
  </si>
  <si>
    <t>-186408318</t>
  </si>
  <si>
    <t>25</t>
  </si>
  <si>
    <t>696110004</t>
  </si>
  <si>
    <t>Plastový hřeb, délka 250mm průměr 16mm.</t>
  </si>
  <si>
    <t>967333298</t>
  </si>
  <si>
    <t>25*3</t>
  </si>
  <si>
    <t>1709662747</t>
  </si>
  <si>
    <t>2x dílničky protilehlé</t>
  </si>
  <si>
    <t>3+3</t>
  </si>
  <si>
    <t>58337601</t>
  </si>
  <si>
    <t xml:space="preserve">Kamenivo dekorační (kačírek),  různé frakce</t>
  </si>
  <si>
    <t>1564046172</t>
  </si>
  <si>
    <t>Výplň 2 dílniček</t>
  </si>
  <si>
    <t>6*0,1*1,81*1,1</t>
  </si>
  <si>
    <t>448368502</t>
  </si>
  <si>
    <t>plochy převzaty z PD, výkres č.4, půdorys s kótama</t>
  </si>
  <si>
    <t>-2042945477</t>
  </si>
  <si>
    <t>6*0,1</t>
  </si>
  <si>
    <t>-2130764188</t>
  </si>
  <si>
    <t>kačírek</t>
  </si>
  <si>
    <t>1,195+(0,6*0,5)</t>
  </si>
  <si>
    <t>5/2</t>
  </si>
  <si>
    <t>Dílnička 5/2</t>
  </si>
  <si>
    <t>83146851</t>
  </si>
  <si>
    <t>dílnička 5/2</t>
  </si>
  <si>
    <t>4*0,1</t>
  </si>
  <si>
    <t>223773218</t>
  </si>
  <si>
    <t>-196816774</t>
  </si>
  <si>
    <t>-1640818883</t>
  </si>
  <si>
    <t>4*1,2</t>
  </si>
  <si>
    <t>-2116705775</t>
  </si>
  <si>
    <t>4*4</t>
  </si>
  <si>
    <t>1083889763</t>
  </si>
  <si>
    <t>-1355326873</t>
  </si>
  <si>
    <t>-221397511</t>
  </si>
  <si>
    <t>5*3</t>
  </si>
  <si>
    <t>-913905153</t>
  </si>
  <si>
    <t>23</t>
  </si>
  <si>
    <t>166085241</t>
  </si>
  <si>
    <t>4*0,1*1,81*1,1</t>
  </si>
  <si>
    <t>26</t>
  </si>
  <si>
    <t>-648673309</t>
  </si>
  <si>
    <t>0,796</t>
  </si>
  <si>
    <t>5/3</t>
  </si>
  <si>
    <t>Dílnička 5/3</t>
  </si>
  <si>
    <t>370879390</t>
  </si>
  <si>
    <t>dílnička 5/3</t>
  </si>
  <si>
    <t>8,1*0,1</t>
  </si>
  <si>
    <t>28</t>
  </si>
  <si>
    <t>-397910930</t>
  </si>
  <si>
    <t>8,1</t>
  </si>
  <si>
    <t>29</t>
  </si>
  <si>
    <t>-1128723705</t>
  </si>
  <si>
    <t>30</t>
  </si>
  <si>
    <t>1697709567</t>
  </si>
  <si>
    <t>8,1*1,2</t>
  </si>
  <si>
    <t>31</t>
  </si>
  <si>
    <t>1839830087</t>
  </si>
  <si>
    <t>8,1*4</t>
  </si>
  <si>
    <t>32</t>
  </si>
  <si>
    <t>1502150061</t>
  </si>
  <si>
    <t>33</t>
  </si>
  <si>
    <t>-1366143546</t>
  </si>
  <si>
    <t>34</t>
  </si>
  <si>
    <t>1851405395</t>
  </si>
  <si>
    <t>4*3</t>
  </si>
  <si>
    <t>35</t>
  </si>
  <si>
    <t>1357779036</t>
  </si>
  <si>
    <t>36</t>
  </si>
  <si>
    <t>-2015222052</t>
  </si>
  <si>
    <t>8,1*0,1*1,81*1,1</t>
  </si>
  <si>
    <t>37</t>
  </si>
  <si>
    <t>1373534321</t>
  </si>
  <si>
    <t>1,613</t>
  </si>
  <si>
    <t>06 - Balanční kladina Z</t>
  </si>
  <si>
    <t>-875474476</t>
  </si>
  <si>
    <t>-20908351</t>
  </si>
  <si>
    <t>1510213960</t>
  </si>
  <si>
    <t>Dodávka a montáž akátového herního prvku balanční kladina Z</t>
  </si>
  <si>
    <t>773941913</t>
  </si>
  <si>
    <t>Kompletní provedení a dodávka dle PD v.č. 6/6</t>
  </si>
  <si>
    <t>Včetně výkopu, betonu B/20, betonáže, ustavení, 6*3m</t>
  </si>
  <si>
    <t>07 - Zvonkohra</t>
  </si>
  <si>
    <t>-1458407640</t>
  </si>
  <si>
    <t>361881032</t>
  </si>
  <si>
    <t xml:space="preserve">dosev a oprava  trávníku po instalaci prvku</t>
  </si>
  <si>
    <t>2088355237</t>
  </si>
  <si>
    <t>4*0,03</t>
  </si>
  <si>
    <t>9 001VL</t>
  </si>
  <si>
    <t>Dodávka a montáž akátového herního prvku zvonkohra</t>
  </si>
  <si>
    <t>-1329843718</t>
  </si>
  <si>
    <t>Kompletní provedení a dodávka dle PD v.č. 6/7</t>
  </si>
  <si>
    <t>08 - Dendrofón</t>
  </si>
  <si>
    <t>-1236625393</t>
  </si>
  <si>
    <t>-62432961</t>
  </si>
  <si>
    <t xml:space="preserve">dosev a oprava  po instalaci prvku</t>
  </si>
  <si>
    <t>-1671621556</t>
  </si>
  <si>
    <t>Dodávka a montáž akátového herního prvku dendrofon</t>
  </si>
  <si>
    <t>-717815612</t>
  </si>
  <si>
    <t>Kompletní provedení a dodávka dle PD v.č. 6/8</t>
  </si>
  <si>
    <t xml:space="preserve">Včetně výkopu, betonu B/20, betonáže, ustavení, </t>
  </si>
  <si>
    <t>09 - Zpevněné kmeny stromů 3m</t>
  </si>
  <si>
    <t>111201101</t>
  </si>
  <si>
    <t>Odstranění křovin a stromů s odstraněním kořenů průměru kmene do 100 mm do sklonu terénu 1 : 5, při celkové ploše do 1 000 m2</t>
  </si>
  <si>
    <t>527374646</t>
  </si>
  <si>
    <t xml:space="preserve">legenda č.2- keře 2ks,  z PD v.č. 4 kácení a likvidace zeleně</t>
  </si>
  <si>
    <t>162301501</t>
  </si>
  <si>
    <t>Vodorovné přemístění smýcených křovin do průměru kmene 100 mm na vzdálenost do 5 000 m</t>
  </si>
  <si>
    <t>-195432591</t>
  </si>
  <si>
    <t>-749585657</t>
  </si>
  <si>
    <t>989140438</t>
  </si>
  <si>
    <t>661945841</t>
  </si>
  <si>
    <t>Dodávka a montáž herního prvku, zpevněné kmeny z akátu</t>
  </si>
  <si>
    <t>785389699</t>
  </si>
  <si>
    <t>Kompletní provedení a dodávka herního prvku, přírodní průlezka kmeny z akátu dle PD, v.č. 6/</t>
  </si>
  <si>
    <t>4 kmeny z akátu, průměr 250, délka 3000, včetně zpevnění zavitovou tyčí 12mm, nejvyšší bod max.580</t>
  </si>
  <si>
    <t>10 - Bylinková a okrasná zahrádka</t>
  </si>
  <si>
    <t>911137260</t>
  </si>
  <si>
    <t>940921581</t>
  </si>
  <si>
    <t>-1653407038</t>
  </si>
  <si>
    <t>Dodávka a montáž prvku, akátové koryto pro okrasné rostliny 200/30</t>
  </si>
  <si>
    <t>466612252</t>
  </si>
  <si>
    <t xml:space="preserve">Kompletní provedení a dodávka  prvku dle PD, výkres č. 6/10</t>
  </si>
  <si>
    <t>včetně dodávky letniček 20ks, výsadby, substrátu</t>
  </si>
  <si>
    <t>Dodávka a montáž okrasný záhon kruhový z vrbového proutí 1m/0,5m</t>
  </si>
  <si>
    <t>2137788040</t>
  </si>
  <si>
    <t>Kompletní provedení a dodávka dle PD, v.č. 6/10</t>
  </si>
  <si>
    <t xml:space="preserve">dodávka včetně proutí, zeminy, substrátu, 21ks bylinek dle požadavku MŠ a výsadby </t>
  </si>
  <si>
    <t>11 - Dílničky kolem stávajícího herního prvku</t>
  </si>
  <si>
    <t>Dodávka a montáž dílničky ze špalků 200*200</t>
  </si>
  <si>
    <t>1964232474</t>
  </si>
  <si>
    <t>provedení a dodávka dle PD v.č. 6/11</t>
  </si>
  <si>
    <t>špalky jako dílničky š-200/v-200/hloubka zádlabu do špalku 100</t>
  </si>
  <si>
    <t>Dodávka a montáž dílničky ze špalků 300*300</t>
  </si>
  <si>
    <t>1254777311</t>
  </si>
  <si>
    <t>špalky jako dílničky š-300/v-300/hloubka zádlabu do špalku 100</t>
  </si>
  <si>
    <t>9 003VL.1</t>
  </si>
  <si>
    <t>Dodávka a montáž dílničky ze špalků 400*400</t>
  </si>
  <si>
    <t>-2124890784</t>
  </si>
  <si>
    <t>špalky jako dílničky š-400/v-400/hloubka zádlabu do špalku 100</t>
  </si>
  <si>
    <t>12 - Vyvýšené proutěné záhony</t>
  </si>
  <si>
    <t>-347467398</t>
  </si>
  <si>
    <t xml:space="preserve">legenda č.1 -stávající záhon -  dle PD v.č.4 bourání, kácení</t>
  </si>
  <si>
    <t>-1706678975</t>
  </si>
  <si>
    <t>181951102</t>
  </si>
  <si>
    <t>Úprava pláně vyrovnáním výškových rozdílů v hornině tř. 1 až 4 se zhutněním</t>
  </si>
  <si>
    <t>435931235</t>
  </si>
  <si>
    <t>479819659</t>
  </si>
  <si>
    <t>Kompletní dle z PD, výkres. č.6/12</t>
  </si>
  <si>
    <t>77*0,1</t>
  </si>
  <si>
    <t>833268760</t>
  </si>
  <si>
    <t>77</t>
  </si>
  <si>
    <t>710347665</t>
  </si>
  <si>
    <t>77+5 "připočtěny zvednuté okraje"</t>
  </si>
  <si>
    <t>696110001.1</t>
  </si>
  <si>
    <t>-2004899345</t>
  </si>
  <si>
    <t xml:space="preserve">82*1,2 </t>
  </si>
  <si>
    <t>-1266277572</t>
  </si>
  <si>
    <t>82*4</t>
  </si>
  <si>
    <t>1636558512</t>
  </si>
  <si>
    <t xml:space="preserve">kůra mulčovací VL </t>
  </si>
  <si>
    <t>660834764</t>
  </si>
  <si>
    <t>(77*0,1)*1,1</t>
  </si>
  <si>
    <t>9 003VL</t>
  </si>
  <si>
    <t>Dodávka a montáž vyvýšený zahradní záhon z vrbového proutí, 1,2m/0,5m</t>
  </si>
  <si>
    <t>-1714988876</t>
  </si>
  <si>
    <t>Kompletní provedení a dodávka dle PD, v.č. 6/12</t>
  </si>
  <si>
    <t>včetně textilie, zeminy a substrátu</t>
  </si>
  <si>
    <t>-942428467</t>
  </si>
  <si>
    <t>mulčovací kůra</t>
  </si>
  <si>
    <t>8,47*0,5</t>
  </si>
  <si>
    <t>13 - Ohniště s posezením a plotem</t>
  </si>
  <si>
    <t>-2038394669</t>
  </si>
  <si>
    <t xml:space="preserve">legenda č.3-  keře 5ks,  z PD v.č. 4 kácení a likvidace zeleně</t>
  </si>
  <si>
    <t>2080917253</t>
  </si>
  <si>
    <t>544658896</t>
  </si>
  <si>
    <t>-2140607492</t>
  </si>
  <si>
    <t xml:space="preserve">Úprava terénu u  nových prvků</t>
  </si>
  <si>
    <t>17+4</t>
  </si>
  <si>
    <t>1047710298</t>
  </si>
  <si>
    <t xml:space="preserve">Dosev a oprava trávníku po dokončení realizace  u dodaných   prvků. </t>
  </si>
  <si>
    <t>-61466414</t>
  </si>
  <si>
    <t>21*0,03</t>
  </si>
  <si>
    <t>Dodávka a montáž přírodního ohniště</t>
  </si>
  <si>
    <t>1607198380</t>
  </si>
  <si>
    <t>Kompletní provedení dle PD, v.č.6/13</t>
  </si>
  <si>
    <t>dodávka včetně lomového kamene 90/220, ustavení do země</t>
  </si>
  <si>
    <t>Dodávka a montáž, akátovách špalků na sezení v-300/š-250</t>
  </si>
  <si>
    <t>-1207223141</t>
  </si>
  <si>
    <t xml:space="preserve">Kompletní provedení a dodávka dle PD, v.č.6/13,  v-300/š-250</t>
  </si>
  <si>
    <t>Dodávka a montáž, akátovách špalků na sezení v-400/š-250</t>
  </si>
  <si>
    <t>-1303159262</t>
  </si>
  <si>
    <t xml:space="preserve">Kompletní provedení a dodávka dle PD, v.č.6/13,  v-400/š-250</t>
  </si>
  <si>
    <t>Dodávka a montáž akátových kůlů k vytvoření plotu na odkládání dřeva</t>
  </si>
  <si>
    <t>-1228963267</t>
  </si>
  <si>
    <t xml:space="preserve">Kompletní provedení a dodávka dle PD, v.č.6/13 </t>
  </si>
  <si>
    <t>dodávka kůlů 150*1300, včetně nabití do země</t>
  </si>
  <si>
    <t>14 - Kopec s tunelem</t>
  </si>
  <si>
    <t>-1436895508</t>
  </si>
  <si>
    <t xml:space="preserve">legenda č.4- keře 9ks,  z PD v.č. 4 kácení a likvidace zeleně</t>
  </si>
  <si>
    <t>2071328126</t>
  </si>
  <si>
    <t>534468844</t>
  </si>
  <si>
    <t>1 001VL</t>
  </si>
  <si>
    <t>Dodávka a montáž tunelu z roury K2 800/6m SN 8 PP DIN</t>
  </si>
  <si>
    <t>-34330337</t>
  </si>
  <si>
    <t xml:space="preserve">Kompletní provedení a dodávka a ustavení  tunelu dle PD v. č. 6/1</t>
  </si>
  <si>
    <t>Ustavení do pískového lože ze stávajících pískovišť , včetně zkrácení na míru</t>
  </si>
  <si>
    <t>1 003VL</t>
  </si>
  <si>
    <t>Dodávka a montáž akátové palisády 2m k ukončení tunelu</t>
  </si>
  <si>
    <t>-1519856259</t>
  </si>
  <si>
    <t>Kompletní dodávka a montáž akátové palisády dle PD, výkres č. 6/14</t>
  </si>
  <si>
    <t>Včetně výkopu,betonu B/20, betonáže, ustavení.Kůly různé výšky od 900 do 1300. Délka palisády cca 1m na každou stranu od tunelu do V.</t>
  </si>
  <si>
    <t>121101101</t>
  </si>
  <si>
    <t>Sejmutí ornice nebo lesní půdy s vodorovným přemístěním na hromady v místě upotřebení nebo na dočasné či trvalé skládky se složením, na vzdálenost do 50 m</t>
  </si>
  <si>
    <t>-1007018747</t>
  </si>
  <si>
    <t>Sejmutí ornice z dopadové plochy okolo kopečku dle PD v.č.6/14</t>
  </si>
  <si>
    <t>139*0,1</t>
  </si>
  <si>
    <t>10364101</t>
  </si>
  <si>
    <t xml:space="preserve">zemina pro terénní úpravy -  ornice</t>
  </si>
  <si>
    <t>-1530913589</t>
  </si>
  <si>
    <t>167101101</t>
  </si>
  <si>
    <t>Nakládání, skládání a překládání neulehlého výkopku nebo sypaniny nakládání, množství do 100 m3, z hornin tř. 1 až 4</t>
  </si>
  <si>
    <t>1311429363</t>
  </si>
  <si>
    <t>34/1,5</t>
  </si>
  <si>
    <t>162201102</t>
  </si>
  <si>
    <t>Vodorovné přemístění výkopku nebo sypaniny po suchu na obvyklém dopravním prostředku, bez naložení výkopku, avšak se složením bez rozhrnutí z horniny tř. 1 až 4 na vzdálenost přes 20 do 50 m</t>
  </si>
  <si>
    <t>1748965860</t>
  </si>
  <si>
    <t>171151101</t>
  </si>
  <si>
    <t>Hutnění boků násypů z hornin soudržných a sypkých pro jakýkoliv sklon, délku a míru zhutnění svahu</t>
  </si>
  <si>
    <t>873708527</t>
  </si>
  <si>
    <t>107*2</t>
  </si>
  <si>
    <t>182101101</t>
  </si>
  <si>
    <t>Svahování trvalých svahů do projektovaných profilů s potřebným přemístěním výkopku při svahování v zářezech v hornině tř. 1 až 4</t>
  </si>
  <si>
    <t>919512535</t>
  </si>
  <si>
    <t>-104532461</t>
  </si>
  <si>
    <t>úprava pískové plochy PD , výkres v.č. 6/14</t>
  </si>
  <si>
    <t>139</t>
  </si>
  <si>
    <t>-1955859533</t>
  </si>
  <si>
    <t>-1237423193</t>
  </si>
  <si>
    <t>139*1,2</t>
  </si>
  <si>
    <t>1537347004</t>
  </si>
  <si>
    <t>139*4</t>
  </si>
  <si>
    <t>-55573167</t>
  </si>
  <si>
    <t>Kompletní provedení a dodávka dle PD, výkres č.6/14</t>
  </si>
  <si>
    <t>včetně akátových kůlů s roxory nabitých do vyvrtaných děr pro ukotvení do země, řez položení dle v.č.6/1</t>
  </si>
  <si>
    <t>22,6*1,2</t>
  </si>
  <si>
    <t>Zavezení dopadové plochy pískem v rovině a svahu do 1:5</t>
  </si>
  <si>
    <t>-1876258701</t>
  </si>
  <si>
    <t>-357727405</t>
  </si>
  <si>
    <t>139*0,1*1,8*1,2</t>
  </si>
  <si>
    <t>181111111.1</t>
  </si>
  <si>
    <t>-411575415</t>
  </si>
  <si>
    <t>plocha kopečku+plocha kolem herní plochy</t>
  </si>
  <si>
    <t>107*2+(22,6*0,5)+9</t>
  </si>
  <si>
    <t>696110007</t>
  </si>
  <si>
    <t>Dodávka+výsadba rostlin.</t>
  </si>
  <si>
    <t>-326534303</t>
  </si>
  <si>
    <t>Kompletní provedení výsadby dle PD v.č.6/14, výsadba 5 keřů jako přírodní bariéra, zábrana, nad palisádama a ústím tunelu</t>
  </si>
  <si>
    <t xml:space="preserve">včetně, hloubení jamek, 100% výměny půdy,substrát, dodání hnojiva a výsazení. </t>
  </si>
  <si>
    <t>Zahrnuta i dodávka rostlin 5ks Spirea x Bumalda Anthony Waterer, výška 30-40cm, kontajner 2l</t>
  </si>
  <si>
    <t>1140894600</t>
  </si>
  <si>
    <t>234,3</t>
  </si>
  <si>
    <t>-1968680356</t>
  </si>
  <si>
    <t>234,3*0,03</t>
  </si>
  <si>
    <t>-1744157732</t>
  </si>
  <si>
    <t>30,024</t>
  </si>
  <si>
    <t>15 - Indiánská vesnička</t>
  </si>
  <si>
    <t>-1529944495</t>
  </si>
  <si>
    <t xml:space="preserve">Úprava terénu  kolem teepee po realizaci </t>
  </si>
  <si>
    <t>1519452987</t>
  </si>
  <si>
    <t>1097907249</t>
  </si>
  <si>
    <t xml:space="preserve">Dodávka a montáž 3ks teepee z vrbového proutí </t>
  </si>
  <si>
    <t>1241213236</t>
  </si>
  <si>
    <t xml:space="preserve">Kompletní provedení a dodávka dle PD, v.č. 6/15  - 3ks teepe  š-2000, v-1800</t>
  </si>
  <si>
    <t>včetně vrtů, uložení, substrátu, textilie, mulčovací kůry</t>
  </si>
  <si>
    <t>16 - Rozcestník</t>
  </si>
  <si>
    <t>2032441114</t>
  </si>
  <si>
    <t>-741887726</t>
  </si>
  <si>
    <t xml:space="preserve">dosev a oprava  trávniku po instalaci prvku</t>
  </si>
  <si>
    <t>-955269610</t>
  </si>
  <si>
    <t>1*0,03</t>
  </si>
  <si>
    <t>Dodávka a montáž akátového pvku dřevěný rozcestník</t>
  </si>
  <si>
    <t>1895501080</t>
  </si>
  <si>
    <t>Kompletní dodávka a montáž dle PD, v. č.6 a v.č. 6/16</t>
  </si>
  <si>
    <t>Včetně výkopu, betonu B/20, betonáže se založením</t>
  </si>
  <si>
    <t>17 - Prameniště s předzahrádkou</t>
  </si>
  <si>
    <t>-896507890</t>
  </si>
  <si>
    <t>Kompletní provedení a dodávka dle PD v.č.6/17</t>
  </si>
  <si>
    <t>plocha celého záhonu</t>
  </si>
  <si>
    <t>31,1*0,1</t>
  </si>
  <si>
    <t>-164052884</t>
  </si>
  <si>
    <t>31,1</t>
  </si>
  <si>
    <t>137563712</t>
  </si>
  <si>
    <t>Nektaná mulčovací textilie 100g/m2</t>
  </si>
  <si>
    <t>-659654887</t>
  </si>
  <si>
    <t>31,1*1,25 'Přepočtené koeficientem množství</t>
  </si>
  <si>
    <t>1560381671</t>
  </si>
  <si>
    <t>31,1*4</t>
  </si>
  <si>
    <t>Mulčování záhonů kačírkem nebo drceným kamenivem tloušťky mulče přes 20 do 50 mm v rovině nebo na svahu do 1:5</t>
  </si>
  <si>
    <t>-1212663171</t>
  </si>
  <si>
    <t>kamenivo dekorační (kačírek) frakce 16/32</t>
  </si>
  <si>
    <t>1520669148</t>
  </si>
  <si>
    <t>31,1*0,1*1,6*1,1</t>
  </si>
  <si>
    <t>5831 001VL</t>
  </si>
  <si>
    <t>Dodávka+montáž lomového kamene na záhonu suché prameniště.</t>
  </si>
  <si>
    <t>880889391</t>
  </si>
  <si>
    <t>Instalace kamenů položením v záhonu suchý potůček dle PD v.č.6/17</t>
  </si>
  <si>
    <t xml:space="preserve">dodávka a instalace včetně , kamenů suchého potůčku, kolem prameniště 100/600, </t>
  </si>
  <si>
    <t xml:space="preserve">Dodávka a montáž instalace zásuvky s chráničem, pro čerpadlo prameniště </t>
  </si>
  <si>
    <t>1861024429</t>
  </si>
  <si>
    <t>Kompletní dodávka a montáž, vyvedení zásuvky vně budovy do prostoru, záhonu s prameništěm. Dodávka a montáž dle norem ČSN s konečnou revizí.</t>
  </si>
  <si>
    <t xml:space="preserve">proudového chráníče s jističem 16A,včetně kabelu 3C*2,5mm-50m, plastové lišty LV 50m, venkovní zásuvky </t>
  </si>
  <si>
    <t>Dodávka a montáž prameniště</t>
  </si>
  <si>
    <t>688202510</t>
  </si>
  <si>
    <t xml:space="preserve">Kompletní provedení a dodávka dle PD, v.č.17. </t>
  </si>
  <si>
    <t xml:space="preserve">dodávka včetně plastové nádrže s víkem průměr 1000mm/200l, geotextilii, čerpadle s průtokem min 1000l/hod s hadicí, </t>
  </si>
  <si>
    <t>provrtaným vyvěracím valounem 700/400/300</t>
  </si>
  <si>
    <t>698154232</t>
  </si>
  <si>
    <t>kačírek+kameny</t>
  </si>
  <si>
    <t>5,474+1</t>
  </si>
  <si>
    <t>18 - Terénní vlnka, úprava stávajícího prvku do výšky 1m</t>
  </si>
  <si>
    <t>-1377125419</t>
  </si>
  <si>
    <t xml:space="preserve">dle  PD v.č. 6/18</t>
  </si>
  <si>
    <t>ornice z výkopů plocha různých úrovní překážek, hmatového chodníku a dílniček bude použita na domodelaci terénní vlnky</t>
  </si>
  <si>
    <t>42</t>
  </si>
  <si>
    <t>313589971</t>
  </si>
  <si>
    <t>-1861036895</t>
  </si>
  <si>
    <t>55</t>
  </si>
  <si>
    <t>-1727307051</t>
  </si>
  <si>
    <t>-1209922400</t>
  </si>
  <si>
    <t>55*0,03</t>
  </si>
  <si>
    <t>19 - Sluneční hodiny</t>
  </si>
  <si>
    <t xml:space="preserve">17  002VL</t>
  </si>
  <si>
    <t>Dodávka a montáž sluneční hodiny, nástřik z ekologické barvy na chodník</t>
  </si>
  <si>
    <t>-304553590</t>
  </si>
  <si>
    <t>Kompletní provedení a dodávka dle PD v.č.6/19</t>
  </si>
  <si>
    <t>20 - Bourání</t>
  </si>
  <si>
    <t xml:space="preserve">    05 - Pískoviště</t>
  </si>
  <si>
    <t xml:space="preserve">    06 - Pneumatika 4ks</t>
  </si>
  <si>
    <t xml:space="preserve">    07 - Pískoviště</t>
  </si>
  <si>
    <t xml:space="preserve">    08 - Kolotoč</t>
  </si>
  <si>
    <t xml:space="preserve">    09 - Betonové obrubníky</t>
  </si>
  <si>
    <t xml:space="preserve">    10 - Lavička 4ks</t>
  </si>
  <si>
    <t xml:space="preserve">    11 - Betonové obrubníky</t>
  </si>
  <si>
    <t xml:space="preserve">    12 - Lavička 4ks</t>
  </si>
  <si>
    <t xml:space="preserve">    13 - Dlaždice, chodníček</t>
  </si>
  <si>
    <t xml:space="preserve">      14 - Tuleň</t>
  </si>
  <si>
    <t>Pískoviště</t>
  </si>
  <si>
    <t>966006613.1</t>
  </si>
  <si>
    <t>Odstranění stěn betonových, šířky přes 4 do 6 m</t>
  </si>
  <si>
    <t>598007946</t>
  </si>
  <si>
    <t>legenda č.05- pískoviště dle PD v.č.4, bourání kácení, likvidace betonu stávajícího pískoviště rozměry 3*0,2*0,8m</t>
  </si>
  <si>
    <t>(3*0,2*0,8)*4*2,3</t>
  </si>
  <si>
    <t>383102669</t>
  </si>
  <si>
    <t>legenda č.5- stávajicí betonové lavičky dle PD v.č.4 -dovoz hlíny na urovnání terénu pobourání</t>
  </si>
  <si>
    <t>(3*0,2*0,8)*4*1,5</t>
  </si>
  <si>
    <t>-278912960</t>
  </si>
  <si>
    <t>2,88/1,5</t>
  </si>
  <si>
    <t>1901647244</t>
  </si>
  <si>
    <t>1,92</t>
  </si>
  <si>
    <t>-861581442</t>
  </si>
  <si>
    <t>6,315</t>
  </si>
  <si>
    <t>(3*0,2)*4</t>
  </si>
  <si>
    <t>997221111</t>
  </si>
  <si>
    <t>Vodorovná doprava suti nošením s naložením a se složením ze sypkých materiálů, na vzdálenost do 50 m</t>
  </si>
  <si>
    <t>739408742</t>
  </si>
  <si>
    <t>997221551</t>
  </si>
  <si>
    <t>Vodorovná doprava suti bez naložení, ale se složením a s hrubým urovnáním ze sypkých materiálů, na vzdálenost do 1 km</t>
  </si>
  <si>
    <t>2053127582</t>
  </si>
  <si>
    <t>4,416</t>
  </si>
  <si>
    <t>997221559</t>
  </si>
  <si>
    <t>Vodorovná doprava suti bez naložení, ale se složením a s hrubým urovnáním Příplatek k ceně za každý další i započatý 1 km přes 1 km</t>
  </si>
  <si>
    <t>-828493741</t>
  </si>
  <si>
    <t>4,416*19</t>
  </si>
  <si>
    <t>997221825</t>
  </si>
  <si>
    <t>Poplatek za uložení stavebního odpadu na skládce (skládkovné) z armovaného betonu zatříděného do Katalogu odpadů pod kódem 170 101</t>
  </si>
  <si>
    <t>-276479443</t>
  </si>
  <si>
    <t>Pneumatika 4ks</t>
  </si>
  <si>
    <t>11 001VL</t>
  </si>
  <si>
    <t>Odstaranění staré pneumatiky 2ks velká, 2ks malá</t>
  </si>
  <si>
    <t>-761510458</t>
  </si>
  <si>
    <t xml:space="preserve">legenda č.06- pneumatiky 4ks, dle PD v.č. 4 bourání, kácení </t>
  </si>
  <si>
    <t>včetně likvidace a odvozu</t>
  </si>
  <si>
    <t>966006613</t>
  </si>
  <si>
    <t>1591502919</t>
  </si>
  <si>
    <t>legenda č.07- pískoviště dle PD v.č.4, bourání kácení, likvidace betonu stávajícího pískoviště rozměry 2,7*3,2*0,2*0,8m</t>
  </si>
  <si>
    <t>(2,7*0,2*0,8*2)+(3,2*0,2*0,8*2)*2,3</t>
  </si>
  <si>
    <t>1218261210</t>
  </si>
  <si>
    <t>legenda č.7- stávajicí betonové lavičky dle PD v.č.4 -dovoz hlíny na urovnání terénu pobourání</t>
  </si>
  <si>
    <t>(2,7*0,2*0,8*2)+(3,2*0,2*0,8*2)*1,5</t>
  </si>
  <si>
    <t>-2052969400</t>
  </si>
  <si>
    <t>2,4/1,5</t>
  </si>
  <si>
    <t>-1124966741</t>
  </si>
  <si>
    <t>1,6</t>
  </si>
  <si>
    <t>-1652971876</t>
  </si>
  <si>
    <t>(3,2*0,2*2)+(2,7*0,2*2)</t>
  </si>
  <si>
    <t>-212506998</t>
  </si>
  <si>
    <t>376249836</t>
  </si>
  <si>
    <t>3,219</t>
  </si>
  <si>
    <t>1215128358</t>
  </si>
  <si>
    <t>3,219*19</t>
  </si>
  <si>
    <t>-557293022</t>
  </si>
  <si>
    <t>Kolotoč</t>
  </si>
  <si>
    <t>8 002VL</t>
  </si>
  <si>
    <t>Odstaranění stávající herního prvku kolotoč</t>
  </si>
  <si>
    <t>-73724162</t>
  </si>
  <si>
    <t xml:space="preserve">legenda č.08- kolotoč, dle PD v.č. 4  bourání, kácení</t>
  </si>
  <si>
    <t>včetně likvidace a odvozu, celého herníno prvku i s betonáží a úpravou terénu</t>
  </si>
  <si>
    <t>Betonové obrubníky</t>
  </si>
  <si>
    <t>9 009VL</t>
  </si>
  <si>
    <t xml:space="preserve">Odstaranění stávajících betonových obrubníků 0,5m zasazených v zemi </t>
  </si>
  <si>
    <t>-1964194174</t>
  </si>
  <si>
    <t xml:space="preserve">legenda č.09  betonové obrubníky dle PD v.č. 4  bourání, kácení, 50ks obrubníků 0,5m zasazených v zemi do kruhu</t>
  </si>
  <si>
    <t>včetně vytrhaní, likvidace, odvozu úpravy terénu</t>
  </si>
  <si>
    <t>Lavička 4ks</t>
  </si>
  <si>
    <t>9 001VL1</t>
  </si>
  <si>
    <t xml:space="preserve">Odstaranění stávajících kovových laviček </t>
  </si>
  <si>
    <t>-1495570250</t>
  </si>
  <si>
    <t xml:space="preserve">legenda prvek č.10 -kovová lavička 4ks PD v.č. 4 bourání, kácení </t>
  </si>
  <si>
    <t>11 009VL</t>
  </si>
  <si>
    <t>-520983217</t>
  </si>
  <si>
    <t xml:space="preserve">legenda č.11  betonové obrubníky dle PD v.č. 4  bourání, kácení, 50ks obrubníků 0,5m zasazených v zemi do kruhu</t>
  </si>
  <si>
    <t>včetně vytrhaní, likvidace, odvozu, úpravy terénu</t>
  </si>
  <si>
    <t>24</t>
  </si>
  <si>
    <t>12 001VL1</t>
  </si>
  <si>
    <t>-89714267</t>
  </si>
  <si>
    <t xml:space="preserve">legenda prvek č.12 -kovová lavička 4ks PD v.č. 4 bourání, kácení </t>
  </si>
  <si>
    <t>Dlaždice, chodníček</t>
  </si>
  <si>
    <t>13 001VL</t>
  </si>
  <si>
    <t>Odstaranění betonových dlaždic 14ks</t>
  </si>
  <si>
    <t>2133016607</t>
  </si>
  <si>
    <t xml:space="preserve">legenda č. 13  dlaždice 14 ks, dle PD v.č. 4  bourání, kácení</t>
  </si>
  <si>
    <t>Tuleň</t>
  </si>
  <si>
    <t>14 001VL</t>
  </si>
  <si>
    <t>Odstaranění stávajícího pružinového herního prvku tuleň</t>
  </si>
  <si>
    <t>-788881810</t>
  </si>
  <si>
    <t xml:space="preserve">legenda č. 14-  tuleň, dle PD v.č. 4  bourání, kácení</t>
  </si>
  <si>
    <t>21 - Ostatní náklady</t>
  </si>
  <si>
    <t>OST - Ostatní</t>
  </si>
  <si>
    <t xml:space="preserve">    VRN - Pomůcky pro děti</t>
  </si>
  <si>
    <t>OST</t>
  </si>
  <si>
    <t>Ostatní</t>
  </si>
  <si>
    <t>Pomůcky pro děti</t>
  </si>
  <si>
    <t>Dětské lopatky</t>
  </si>
  <si>
    <t>1541234610</t>
  </si>
  <si>
    <t>Dětské hrábě</t>
  </si>
  <si>
    <t>-951784121</t>
  </si>
  <si>
    <t>Dětská konev</t>
  </si>
  <si>
    <t>-398550081</t>
  </si>
  <si>
    <t>Dětská kolečka</t>
  </si>
  <si>
    <t>2097979128</t>
  </si>
  <si>
    <t>22 - VRN</t>
  </si>
  <si>
    <t>VRN - Vedlejší rozpočtové náklady</t>
  </si>
  <si>
    <t xml:space="preserve">    01 - Participační aktivity</t>
  </si>
  <si>
    <t xml:space="preserve">    02 - Autorský dozor</t>
  </si>
  <si>
    <t xml:space="preserve">    VRN3 - Zařízení staveniště</t>
  </si>
  <si>
    <t xml:space="preserve">    VRN4 - Inženýrská činnost</t>
  </si>
  <si>
    <t>Vedlejší rozpočtové náklady</t>
  </si>
  <si>
    <t>Participační aktivity</t>
  </si>
  <si>
    <t>Workshop se zahradním architektem projektu</t>
  </si>
  <si>
    <t>-2087408617</t>
  </si>
  <si>
    <t>003</t>
  </si>
  <si>
    <t>Workshop na landart aktiviky s přírodním materiálem</t>
  </si>
  <si>
    <t>1077321666</t>
  </si>
  <si>
    <t>Autorský dozor</t>
  </si>
  <si>
    <t>-1452689955</t>
  </si>
  <si>
    <t>VRN3</t>
  </si>
  <si>
    <t>Zařízení staveniště</t>
  </si>
  <si>
    <t>032803000</t>
  </si>
  <si>
    <t>Ostatní vybavení staveniště</t>
  </si>
  <si>
    <t>…</t>
  </si>
  <si>
    <t>1024</t>
  </si>
  <si>
    <t>1516415820</t>
  </si>
  <si>
    <t>VRN4</t>
  </si>
  <si>
    <t>Inženýrská činnost</t>
  </si>
  <si>
    <t>045303000</t>
  </si>
  <si>
    <t>Koordinační činnost</t>
  </si>
  <si>
    <t>-1544071292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</si>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</sst>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0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8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8" xfId="0" applyFont="1" applyBorder="1" applyAlignment="1" applyProtection="1">
      <alignment horizontal="center" vertical="center"/>
    </xf>
    <xf numFmtId="49" fontId="35" fillId="0" borderId="28" xfId="0" applyNumberFormat="1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center" vertical="center" wrapText="1"/>
    </xf>
    <xf numFmtId="167" fontId="35" fillId="0" borderId="28" xfId="0" applyNumberFormat="1" applyFont="1" applyBorder="1" applyAlignment="1" applyProtection="1">
      <alignment vertical="center"/>
    </xf>
    <xf numFmtId="4" fontId="35" fillId="3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</xf>
    <xf numFmtId="0" fontId="35" fillId="0" borderId="5" xfId="0" applyFont="1" applyBorder="1" applyAlignment="1">
      <alignment vertical="center"/>
    </xf>
    <xf numFmtId="0" fontId="35" fillId="3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35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0" xfId="0" applyAlignment="1">
      <alignment vertical="top"/>
      <protection locked="0"/>
    </xf>
    <xf numFmtId="0" fontId="36" fillId="0" borderId="29" xfId="0" applyFont="1" applyBorder="1" applyAlignment="1">
      <alignment vertical="center" wrapText="1"/>
      <protection locked="0"/>
    </xf>
    <xf numFmtId="0" fontId="36" fillId="0" borderId="30" xfId="0" applyFont="1" applyBorder="1" applyAlignment="1">
      <alignment vertical="center" wrapText="1"/>
      <protection locked="0"/>
    </xf>
    <xf numFmtId="0" fontId="36" fillId="0" borderId="31" xfId="0" applyFont="1" applyBorder="1" applyAlignment="1">
      <alignment vertical="center" wrapText="1"/>
      <protection locked="0"/>
    </xf>
    <xf numFmtId="0" fontId="36" fillId="0" borderId="32" xfId="0" applyFont="1" applyBorder="1" applyAlignment="1">
      <alignment horizontal="center" vertical="center" wrapText="1"/>
      <protection locked="0"/>
    </xf>
    <xf numFmtId="0" fontId="37" fillId="0" borderId="1" xfId="0" applyFont="1" applyBorder="1" applyAlignment="1">
      <alignment horizontal="center" vertical="center" wrapText="1"/>
      <protection locked="0"/>
    </xf>
    <xf numFmtId="0" fontId="36" fillId="0" borderId="33" xfId="0" applyFont="1" applyBorder="1" applyAlignment="1">
      <alignment horizontal="center" vertical="center" wrapText="1"/>
      <protection locked="0"/>
    </xf>
    <xf numFmtId="0" fontId="36" fillId="0" borderId="32" xfId="0" applyFont="1" applyBorder="1" applyAlignment="1">
      <alignment vertical="center" wrapText="1"/>
      <protection locked="0"/>
    </xf>
    <xf numFmtId="0" fontId="38" fillId="0" borderId="34" xfId="0" applyFont="1" applyBorder="1" applyAlignment="1">
      <alignment horizontal="left" wrapText="1"/>
      <protection locked="0"/>
    </xf>
    <xf numFmtId="0" fontId="36" fillId="0" borderId="33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49" fontId="39" fillId="0" borderId="1" xfId="0" applyNumberFormat="1" applyFont="1" applyBorder="1" applyAlignment="1">
      <alignment horizontal="left" vertical="center" wrapText="1"/>
      <protection locked="0"/>
    </xf>
    <xf numFmtId="49" fontId="39" fillId="0" borderId="1" xfId="0" applyNumberFormat="1" applyFont="1" applyBorder="1" applyAlignment="1">
      <alignment vertical="center" wrapText="1"/>
      <protection locked="0"/>
    </xf>
    <xf numFmtId="0" fontId="36" fillId="0" borderId="35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vertical="center" wrapText="1"/>
      <protection locked="0"/>
    </xf>
    <xf numFmtId="0" fontId="36" fillId="0" borderId="36" xfId="0" applyFont="1" applyBorder="1" applyAlignment="1">
      <alignment vertical="center" wrapText="1"/>
      <protection locked="0"/>
    </xf>
    <xf numFmtId="0" fontId="36" fillId="0" borderId="1" xfId="0" applyFont="1" applyBorder="1" applyAlignment="1">
      <alignment vertical="top"/>
      <protection locked="0"/>
    </xf>
    <xf numFmtId="0" fontId="36" fillId="0" borderId="0" xfId="0" applyFont="1" applyAlignment="1">
      <alignment vertical="top"/>
      <protection locked="0"/>
    </xf>
    <xf numFmtId="0" fontId="36" fillId="0" borderId="29" xfId="0" applyFont="1" applyBorder="1" applyAlignment="1">
      <alignment horizontal="left" vertical="center"/>
      <protection locked="0"/>
    </xf>
    <xf numFmtId="0" fontId="36" fillId="0" borderId="30" xfId="0" applyFont="1" applyBorder="1" applyAlignment="1">
      <alignment horizontal="left" vertical="center"/>
      <protection locked="0"/>
    </xf>
    <xf numFmtId="0" fontId="36" fillId="0" borderId="31" xfId="0" applyFont="1" applyBorder="1" applyAlignment="1">
      <alignment horizontal="left" vertical="center"/>
      <protection locked="0"/>
    </xf>
    <xf numFmtId="0" fontId="36" fillId="0" borderId="32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6" fillId="0" borderId="33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center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39" fillId="0" borderId="0" xfId="0" applyFont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39" fillId="0" borderId="1" xfId="0" applyFont="1" applyFill="1" applyBorder="1" applyAlignment="1">
      <alignment horizontal="left" vertical="center"/>
      <protection locked="0"/>
    </xf>
    <xf numFmtId="0" fontId="39" fillId="0" borderId="1" xfId="0" applyFont="1" applyFill="1" applyBorder="1" applyAlignment="1">
      <alignment horizontal="center" vertical="center"/>
      <protection locked="0"/>
    </xf>
    <xf numFmtId="0" fontId="36" fillId="0" borderId="35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6" fillId="0" borderId="36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6" fillId="0" borderId="29" xfId="0" applyFont="1" applyBorder="1" applyAlignment="1">
      <alignment horizontal="left" vertical="center" wrapText="1"/>
      <protection locked="0"/>
    </xf>
    <xf numFmtId="0" fontId="36" fillId="0" borderId="30" xfId="0" applyFont="1" applyBorder="1" applyAlignment="1">
      <alignment horizontal="left" vertical="center" wrapText="1"/>
      <protection locked="0"/>
    </xf>
    <xf numFmtId="0" fontId="36" fillId="0" borderId="31" xfId="0" applyFont="1" applyBorder="1" applyAlignment="1">
      <alignment horizontal="left" vertical="center" wrapText="1"/>
      <protection locked="0"/>
    </xf>
    <xf numFmtId="0" fontId="36" fillId="0" borderId="32" xfId="0" applyFont="1" applyBorder="1" applyAlignment="1">
      <alignment horizontal="left" vertical="center" wrapText="1"/>
      <protection locked="0"/>
    </xf>
    <xf numFmtId="0" fontId="36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39" fillId="0" borderId="35" xfId="0" applyFont="1" applyBorder="1" applyAlignment="1">
      <alignment horizontal="left" vertical="center" wrapText="1"/>
      <protection locked="0"/>
    </xf>
    <xf numFmtId="0" fontId="39" fillId="0" borderId="34" xfId="0" applyFont="1" applyBorder="1" applyAlignment="1">
      <alignment horizontal="left" vertical="center" wrapText="1"/>
      <protection locked="0"/>
    </xf>
    <xf numFmtId="0" fontId="39" fillId="0" borderId="36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1" xfId="0" applyFont="1" applyBorder="1" applyAlignment="1">
      <alignment horizontal="center" vertical="top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41" fillId="0" borderId="0" xfId="0" applyFont="1" applyAlignment="1">
      <alignment vertical="center"/>
      <protection locked="0"/>
    </xf>
    <xf numFmtId="0" fontId="38" fillId="0" borderId="1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38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9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8" fillId="0" borderId="34" xfId="0" applyFont="1" applyBorder="1" applyAlignment="1">
      <alignment horizontal="left"/>
      <protection locked="0"/>
    </xf>
    <xf numFmtId="0" fontId="41" fillId="0" borderId="34" xfId="0" applyFont="1" applyBorder="1" applyAlignment="1">
      <protection locked="0"/>
    </xf>
    <xf numFmtId="0" fontId="36" fillId="0" borderId="32" xfId="0" applyFont="1" applyBorder="1" applyAlignment="1">
      <alignment vertical="top"/>
      <protection locked="0"/>
    </xf>
    <xf numFmtId="0" fontId="36" fillId="0" borderId="33" xfId="0" applyFont="1" applyBorder="1" applyAlignment="1">
      <alignment vertical="top"/>
      <protection locked="0"/>
    </xf>
    <xf numFmtId="0" fontId="36" fillId="0" borderId="1" xfId="0" applyFont="1" applyBorder="1" applyAlignment="1">
      <alignment horizontal="center" vertical="center"/>
      <protection locked="0"/>
    </xf>
    <xf numFmtId="0" fontId="36" fillId="0" borderId="1" xfId="0" applyFont="1" applyBorder="1" applyAlignment="1">
      <alignment horizontal="left" vertical="top"/>
      <protection locked="0"/>
    </xf>
    <xf numFmtId="0" fontId="36" fillId="0" borderId="35" xfId="0" applyFont="1" applyBorder="1" applyAlignment="1">
      <alignment vertical="top"/>
      <protection locked="0"/>
    </xf>
    <xf numFmtId="0" fontId="36" fillId="0" borderId="34" xfId="0" applyFont="1" applyBorder="1" applyAlignment="1">
      <alignment vertical="top"/>
      <protection locked="0"/>
    </xf>
    <xf numFmtId="0" fontId="36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styles" Target="styles.xml" /><Relationship Id="rId26" Type="http://schemas.openxmlformats.org/officeDocument/2006/relationships/theme" Target="theme/theme1.xml" /><Relationship Id="rId27" Type="http://schemas.openxmlformats.org/officeDocument/2006/relationships/calcChain" Target="calcChain.xml" /><Relationship Id="rId2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ht="36.96" customHeight="1">
      <c r="AR2"/>
      <c r="BS2" s="22" t="s">
        <v>8</v>
      </c>
      <c r="BT2" s="22" t="s">
        <v>9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ht="36.96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ht="14.4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3" t="s">
        <v>16</v>
      </c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9"/>
      <c r="BE5" s="34" t="s">
        <v>17</v>
      </c>
      <c r="BS5" s="22" t="s">
        <v>8</v>
      </c>
    </row>
    <row r="6" ht="36.96" customHeight="1">
      <c r="B6" s="26"/>
      <c r="C6" s="27"/>
      <c r="D6" s="35" t="s">
        <v>18</v>
      </c>
      <c r="E6" s="27"/>
      <c r="F6" s="27"/>
      <c r="G6" s="27"/>
      <c r="H6" s="27"/>
      <c r="I6" s="27"/>
      <c r="J6" s="27"/>
      <c r="K6" s="36" t="s">
        <v>19</v>
      </c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9"/>
      <c r="BE6" s="37"/>
      <c r="BS6" s="22" t="s">
        <v>8</v>
      </c>
    </row>
    <row r="7" ht="14.4" customHeight="1">
      <c r="B7" s="26"/>
      <c r="C7" s="27"/>
      <c r="D7" s="38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8" t="s">
        <v>22</v>
      </c>
      <c r="AL7" s="27"/>
      <c r="AM7" s="27"/>
      <c r="AN7" s="33" t="s">
        <v>21</v>
      </c>
      <c r="AO7" s="27"/>
      <c r="AP7" s="27"/>
      <c r="AQ7" s="29"/>
      <c r="BE7" s="37"/>
      <c r="BS7" s="22" t="s">
        <v>8</v>
      </c>
    </row>
    <row r="8" ht="14.4" customHeight="1">
      <c r="B8" s="26"/>
      <c r="C8" s="27"/>
      <c r="D8" s="38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8" t="s">
        <v>25</v>
      </c>
      <c r="AL8" s="27"/>
      <c r="AM8" s="27"/>
      <c r="AN8" s="39" t="s">
        <v>26</v>
      </c>
      <c r="AO8" s="27"/>
      <c r="AP8" s="27"/>
      <c r="AQ8" s="29"/>
      <c r="BE8" s="37"/>
      <c r="BS8" s="22" t="s">
        <v>8</v>
      </c>
    </row>
    <row r="9" ht="14.4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7"/>
      <c r="BS9" s="22" t="s">
        <v>8</v>
      </c>
    </row>
    <row r="10" ht="14.4" customHeight="1">
      <c r="B10" s="26"/>
      <c r="C10" s="27"/>
      <c r="D10" s="38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8" t="s">
        <v>28</v>
      </c>
      <c r="AL10" s="27"/>
      <c r="AM10" s="27"/>
      <c r="AN10" s="33" t="s">
        <v>29</v>
      </c>
      <c r="AO10" s="27"/>
      <c r="AP10" s="27"/>
      <c r="AQ10" s="29"/>
      <c r="BE10" s="37"/>
      <c r="BS10" s="22" t="s">
        <v>8</v>
      </c>
    </row>
    <row r="11" ht="18.48" customHeight="1">
      <c r="B11" s="26"/>
      <c r="C11" s="27"/>
      <c r="D11" s="27"/>
      <c r="E11" s="33" t="s">
        <v>30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8" t="s">
        <v>31</v>
      </c>
      <c r="AL11" s="27"/>
      <c r="AM11" s="27"/>
      <c r="AN11" s="33" t="s">
        <v>21</v>
      </c>
      <c r="AO11" s="27"/>
      <c r="AP11" s="27"/>
      <c r="AQ11" s="29"/>
      <c r="BE11" s="37"/>
      <c r="BS11" s="22" t="s">
        <v>8</v>
      </c>
    </row>
    <row r="12" ht="6.96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7"/>
      <c r="BS12" s="22" t="s">
        <v>8</v>
      </c>
    </row>
    <row r="13" ht="14.4" customHeight="1">
      <c r="B13" s="26"/>
      <c r="C13" s="27"/>
      <c r="D13" s="38" t="s">
        <v>32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8" t="s">
        <v>28</v>
      </c>
      <c r="AL13" s="27"/>
      <c r="AM13" s="27"/>
      <c r="AN13" s="40" t="s">
        <v>33</v>
      </c>
      <c r="AO13" s="27"/>
      <c r="AP13" s="27"/>
      <c r="AQ13" s="29"/>
      <c r="BE13" s="37"/>
      <c r="BS13" s="22" t="s">
        <v>8</v>
      </c>
    </row>
    <row r="14">
      <c r="B14" s="26"/>
      <c r="C14" s="27"/>
      <c r="D14" s="27"/>
      <c r="E14" s="40" t="s">
        <v>33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38" t="s">
        <v>31</v>
      </c>
      <c r="AL14" s="27"/>
      <c r="AM14" s="27"/>
      <c r="AN14" s="40" t="s">
        <v>33</v>
      </c>
      <c r="AO14" s="27"/>
      <c r="AP14" s="27"/>
      <c r="AQ14" s="29"/>
      <c r="BE14" s="37"/>
      <c r="BS14" s="22" t="s">
        <v>8</v>
      </c>
    </row>
    <row r="15" ht="6.96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7"/>
      <c r="BS15" s="22" t="s">
        <v>6</v>
      </c>
    </row>
    <row r="16" ht="14.4" customHeight="1">
      <c r="B16" s="26"/>
      <c r="C16" s="27"/>
      <c r="D16" s="38" t="s">
        <v>34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8" t="s">
        <v>28</v>
      </c>
      <c r="AL16" s="27"/>
      <c r="AM16" s="27"/>
      <c r="AN16" s="33" t="s">
        <v>35</v>
      </c>
      <c r="AO16" s="27"/>
      <c r="AP16" s="27"/>
      <c r="AQ16" s="29"/>
      <c r="BE16" s="37"/>
      <c r="BS16" s="22" t="s">
        <v>6</v>
      </c>
    </row>
    <row r="17" ht="18.48" customHeight="1">
      <c r="B17" s="26"/>
      <c r="C17" s="27"/>
      <c r="D17" s="27"/>
      <c r="E17" s="33" t="s">
        <v>36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8" t="s">
        <v>31</v>
      </c>
      <c r="AL17" s="27"/>
      <c r="AM17" s="27"/>
      <c r="AN17" s="33" t="s">
        <v>21</v>
      </c>
      <c r="AO17" s="27"/>
      <c r="AP17" s="27"/>
      <c r="AQ17" s="29"/>
      <c r="BE17" s="37"/>
      <c r="BS17" s="22" t="s">
        <v>37</v>
      </c>
    </row>
    <row r="18" ht="6.96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7"/>
      <c r="BS18" s="22" t="s">
        <v>8</v>
      </c>
    </row>
    <row r="19" ht="14.4" customHeight="1">
      <c r="B19" s="26"/>
      <c r="C19" s="27"/>
      <c r="D19" s="38" t="s">
        <v>38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7"/>
      <c r="BS19" s="22" t="s">
        <v>8</v>
      </c>
    </row>
    <row r="20" ht="57" customHeight="1">
      <c r="B20" s="26"/>
      <c r="C20" s="27"/>
      <c r="D20" s="27"/>
      <c r="E20" s="42" t="s">
        <v>39</v>
      </c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27"/>
      <c r="AP20" s="27"/>
      <c r="AQ20" s="29"/>
      <c r="BE20" s="37"/>
      <c r="BS20" s="22" t="s">
        <v>6</v>
      </c>
    </row>
    <row r="21" ht="6.96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7"/>
    </row>
    <row r="22" ht="6.96" customHeight="1">
      <c r="B22" s="26"/>
      <c r="C22" s="27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27"/>
      <c r="AQ22" s="29"/>
      <c r="BE22" s="37"/>
    </row>
    <row r="23" s="1" customFormat="1" ht="25.92" customHeight="1">
      <c r="B23" s="44"/>
      <c r="C23" s="45"/>
      <c r="D23" s="46" t="s">
        <v>40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8">
        <f>ROUND(AG51,2)</f>
        <v>0</v>
      </c>
      <c r="AL23" s="47"/>
      <c r="AM23" s="47"/>
      <c r="AN23" s="47"/>
      <c r="AO23" s="47"/>
      <c r="AP23" s="45"/>
      <c r="AQ23" s="49"/>
      <c r="BE23" s="37"/>
    </row>
    <row r="24" s="1" customFormat="1" ht="6.96" customHeight="1">
      <c r="B24" s="44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9"/>
      <c r="BE24" s="37"/>
    </row>
    <row r="25" s="1" customForma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50" t="s">
        <v>41</v>
      </c>
      <c r="M25" s="50"/>
      <c r="N25" s="50"/>
      <c r="O25" s="50"/>
      <c r="P25" s="45"/>
      <c r="Q25" s="45"/>
      <c r="R25" s="45"/>
      <c r="S25" s="45"/>
      <c r="T25" s="45"/>
      <c r="U25" s="45"/>
      <c r="V25" s="45"/>
      <c r="W25" s="50" t="s">
        <v>42</v>
      </c>
      <c r="X25" s="50"/>
      <c r="Y25" s="50"/>
      <c r="Z25" s="50"/>
      <c r="AA25" s="50"/>
      <c r="AB25" s="50"/>
      <c r="AC25" s="50"/>
      <c r="AD25" s="50"/>
      <c r="AE25" s="50"/>
      <c r="AF25" s="45"/>
      <c r="AG25" s="45"/>
      <c r="AH25" s="45"/>
      <c r="AI25" s="45"/>
      <c r="AJ25" s="45"/>
      <c r="AK25" s="50" t="s">
        <v>43</v>
      </c>
      <c r="AL25" s="50"/>
      <c r="AM25" s="50"/>
      <c r="AN25" s="50"/>
      <c r="AO25" s="50"/>
      <c r="AP25" s="45"/>
      <c r="AQ25" s="49"/>
      <c r="BE25" s="37"/>
    </row>
    <row r="26" s="2" customFormat="1" ht="14.4" customHeight="1">
      <c r="B26" s="51"/>
      <c r="C26" s="52"/>
      <c r="D26" s="53" t="s">
        <v>44</v>
      </c>
      <c r="E26" s="52"/>
      <c r="F26" s="53" t="s">
        <v>45</v>
      </c>
      <c r="G26" s="52"/>
      <c r="H26" s="52"/>
      <c r="I26" s="52"/>
      <c r="J26" s="52"/>
      <c r="K26" s="52"/>
      <c r="L26" s="54">
        <v>0.20999999999999999</v>
      </c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5">
        <f>ROUND(AZ51,2)</f>
        <v>0</v>
      </c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5">
        <f>ROUND(AV51,2)</f>
        <v>0</v>
      </c>
      <c r="AL26" s="52"/>
      <c r="AM26" s="52"/>
      <c r="AN26" s="52"/>
      <c r="AO26" s="52"/>
      <c r="AP26" s="52"/>
      <c r="AQ26" s="56"/>
      <c r="BE26" s="37"/>
    </row>
    <row r="27" s="2" customFormat="1" ht="14.4" customHeight="1">
      <c r="B27" s="51"/>
      <c r="C27" s="52"/>
      <c r="D27" s="52"/>
      <c r="E27" s="52"/>
      <c r="F27" s="53" t="s">
        <v>46</v>
      </c>
      <c r="G27" s="52"/>
      <c r="H27" s="52"/>
      <c r="I27" s="52"/>
      <c r="J27" s="52"/>
      <c r="K27" s="52"/>
      <c r="L27" s="54">
        <v>0.14999999999999999</v>
      </c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5">
        <f>ROUND(BA51,2)</f>
        <v>0</v>
      </c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5">
        <f>ROUND(AW51,2)</f>
        <v>0</v>
      </c>
      <c r="AL27" s="52"/>
      <c r="AM27" s="52"/>
      <c r="AN27" s="52"/>
      <c r="AO27" s="52"/>
      <c r="AP27" s="52"/>
      <c r="AQ27" s="56"/>
      <c r="BE27" s="37"/>
    </row>
    <row r="28" hidden="1" s="2" customFormat="1" ht="14.4" customHeight="1">
      <c r="B28" s="51"/>
      <c r="C28" s="52"/>
      <c r="D28" s="52"/>
      <c r="E28" s="52"/>
      <c r="F28" s="53" t="s">
        <v>47</v>
      </c>
      <c r="G28" s="52"/>
      <c r="H28" s="52"/>
      <c r="I28" s="52"/>
      <c r="J28" s="52"/>
      <c r="K28" s="52"/>
      <c r="L28" s="54">
        <v>0.20999999999999999</v>
      </c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5">
        <f>ROUND(BB51,2)</f>
        <v>0</v>
      </c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5">
        <v>0</v>
      </c>
      <c r="AL28" s="52"/>
      <c r="AM28" s="52"/>
      <c r="AN28" s="52"/>
      <c r="AO28" s="52"/>
      <c r="AP28" s="52"/>
      <c r="AQ28" s="56"/>
      <c r="BE28" s="37"/>
    </row>
    <row r="29" hidden="1" s="2" customFormat="1" ht="14.4" customHeight="1">
      <c r="B29" s="51"/>
      <c r="C29" s="52"/>
      <c r="D29" s="52"/>
      <c r="E29" s="52"/>
      <c r="F29" s="53" t="s">
        <v>48</v>
      </c>
      <c r="G29" s="52"/>
      <c r="H29" s="52"/>
      <c r="I29" s="52"/>
      <c r="J29" s="52"/>
      <c r="K29" s="52"/>
      <c r="L29" s="54">
        <v>0.14999999999999999</v>
      </c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5">
        <f>ROUND(BC51,2)</f>
        <v>0</v>
      </c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5">
        <v>0</v>
      </c>
      <c r="AL29" s="52"/>
      <c r="AM29" s="52"/>
      <c r="AN29" s="52"/>
      <c r="AO29" s="52"/>
      <c r="AP29" s="52"/>
      <c r="AQ29" s="56"/>
      <c r="BE29" s="37"/>
    </row>
    <row r="30" hidden="1" s="2" customFormat="1" ht="14.4" customHeight="1">
      <c r="B30" s="51"/>
      <c r="C30" s="52"/>
      <c r="D30" s="52"/>
      <c r="E30" s="52"/>
      <c r="F30" s="53" t="s">
        <v>49</v>
      </c>
      <c r="G30" s="52"/>
      <c r="H30" s="52"/>
      <c r="I30" s="52"/>
      <c r="J30" s="52"/>
      <c r="K30" s="52"/>
      <c r="L30" s="54">
        <v>0</v>
      </c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5">
        <f>ROUND(BD51,2)</f>
        <v>0</v>
      </c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5">
        <v>0</v>
      </c>
      <c r="AL30" s="52"/>
      <c r="AM30" s="52"/>
      <c r="AN30" s="52"/>
      <c r="AO30" s="52"/>
      <c r="AP30" s="52"/>
      <c r="AQ30" s="56"/>
      <c r="BE30" s="37"/>
    </row>
    <row r="31" s="1" customFormat="1" ht="6.96" customHeight="1">
      <c r="B31" s="44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9"/>
      <c r="BE31" s="37"/>
    </row>
    <row r="32" s="1" customFormat="1" ht="25.92" customHeight="1">
      <c r="B32" s="44"/>
      <c r="C32" s="57"/>
      <c r="D32" s="58" t="s">
        <v>50</v>
      </c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60" t="s">
        <v>51</v>
      </c>
      <c r="U32" s="59"/>
      <c r="V32" s="59"/>
      <c r="W32" s="59"/>
      <c r="X32" s="61" t="s">
        <v>52</v>
      </c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62">
        <f>SUM(AK23:AK30)</f>
        <v>0</v>
      </c>
      <c r="AL32" s="59"/>
      <c r="AM32" s="59"/>
      <c r="AN32" s="59"/>
      <c r="AO32" s="63"/>
      <c r="AP32" s="57"/>
      <c r="AQ32" s="64"/>
      <c r="BE32" s="37"/>
    </row>
    <row r="33" s="1" customFormat="1" ht="6.96" customHeight="1">
      <c r="B33" s="44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9"/>
    </row>
    <row r="34" s="1" customFormat="1" ht="6.96" customHeight="1">
      <c r="B34" s="65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7"/>
    </row>
    <row r="38" s="1" customFormat="1" ht="6.96" customHeight="1">
      <c r="B38" s="68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70"/>
    </row>
    <row r="39" s="1" customFormat="1" ht="36.96" customHeight="1">
      <c r="B39" s="44"/>
      <c r="C39" s="71" t="s">
        <v>53</v>
      </c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0"/>
    </row>
    <row r="40" s="1" customFormat="1" ht="6.96" customHeight="1">
      <c r="B40" s="44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0"/>
    </row>
    <row r="41" s="3" customFormat="1" ht="14.4" customHeight="1">
      <c r="B41" s="73"/>
      <c r="C41" s="74" t="s">
        <v>15</v>
      </c>
      <c r="D41" s="75"/>
      <c r="E41" s="75"/>
      <c r="F41" s="75"/>
      <c r="G41" s="75"/>
      <c r="H41" s="75"/>
      <c r="I41" s="75"/>
      <c r="J41" s="75"/>
      <c r="K41" s="75"/>
      <c r="L41" s="75" t="str">
        <f>K5</f>
        <v>001</v>
      </c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6"/>
    </row>
    <row r="42" s="4" customFormat="1" ht="36.96" customHeight="1">
      <c r="B42" s="77"/>
      <c r="C42" s="78" t="s">
        <v>18</v>
      </c>
      <c r="D42" s="79"/>
      <c r="E42" s="79"/>
      <c r="F42" s="79"/>
      <c r="G42" s="79"/>
      <c r="H42" s="79"/>
      <c r="I42" s="79"/>
      <c r="J42" s="79"/>
      <c r="K42" s="79"/>
      <c r="L42" s="80" t="str">
        <f>K6</f>
        <v>Rekonstrukce zahrady mateřské školky, MŠ Harmonie, Zlepšovatelů 1502/27</v>
      </c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81"/>
    </row>
    <row r="43" s="1" customFormat="1" ht="6.96" customHeight="1">
      <c r="B43" s="44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0"/>
    </row>
    <row r="44" s="1" customFormat="1">
      <c r="B44" s="44"/>
      <c r="C44" s="74" t="s">
        <v>23</v>
      </c>
      <c r="D44" s="72"/>
      <c r="E44" s="72"/>
      <c r="F44" s="72"/>
      <c r="G44" s="72"/>
      <c r="H44" s="72"/>
      <c r="I44" s="72"/>
      <c r="J44" s="72"/>
      <c r="K44" s="72"/>
      <c r="L44" s="82" t="str">
        <f>IF(K8="","",K8)</f>
        <v>číslo parcely 245/4</v>
      </c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4" t="s">
        <v>25</v>
      </c>
      <c r="AJ44" s="72"/>
      <c r="AK44" s="72"/>
      <c r="AL44" s="72"/>
      <c r="AM44" s="83" t="str">
        <f>IF(AN8= "","",AN8)</f>
        <v>6. 12. 2018</v>
      </c>
      <c r="AN44" s="83"/>
      <c r="AO44" s="72"/>
      <c r="AP44" s="72"/>
      <c r="AQ44" s="72"/>
      <c r="AR44" s="70"/>
    </row>
    <row r="45" s="1" customFormat="1" ht="6.96" customHeight="1">
      <c r="B45" s="44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0"/>
    </row>
    <row r="46" s="1" customFormat="1">
      <c r="B46" s="44"/>
      <c r="C46" s="74" t="s">
        <v>27</v>
      </c>
      <c r="D46" s="72"/>
      <c r="E46" s="72"/>
      <c r="F46" s="72"/>
      <c r="G46" s="72"/>
      <c r="H46" s="72"/>
      <c r="I46" s="72"/>
      <c r="J46" s="72"/>
      <c r="K46" s="72"/>
      <c r="L46" s="75" t="str">
        <f>IF(E11= "","",E11)</f>
        <v>MŠ Harmonie</v>
      </c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4" t="s">
        <v>34</v>
      </c>
      <c r="AJ46" s="72"/>
      <c r="AK46" s="72"/>
      <c r="AL46" s="72"/>
      <c r="AM46" s="75" t="str">
        <f>IF(E17="","",E17)</f>
        <v>Ing. Dagmar Rudolfová, Ing. Miroslava Najman</v>
      </c>
      <c r="AN46" s="75"/>
      <c r="AO46" s="75"/>
      <c r="AP46" s="75"/>
      <c r="AQ46" s="72"/>
      <c r="AR46" s="70"/>
      <c r="AS46" s="84" t="s">
        <v>54</v>
      </c>
      <c r="AT46" s="85"/>
      <c r="AU46" s="86"/>
      <c r="AV46" s="86"/>
      <c r="AW46" s="86"/>
      <c r="AX46" s="86"/>
      <c r="AY46" s="86"/>
      <c r="AZ46" s="86"/>
      <c r="BA46" s="86"/>
      <c r="BB46" s="86"/>
      <c r="BC46" s="86"/>
      <c r="BD46" s="87"/>
    </row>
    <row r="47" s="1" customFormat="1">
      <c r="B47" s="44"/>
      <c r="C47" s="74" t="s">
        <v>32</v>
      </c>
      <c r="D47" s="72"/>
      <c r="E47" s="72"/>
      <c r="F47" s="72"/>
      <c r="G47" s="72"/>
      <c r="H47" s="72"/>
      <c r="I47" s="72"/>
      <c r="J47" s="72"/>
      <c r="K47" s="72"/>
      <c r="L47" s="75" t="str">
        <f>IF(E14= "Vyplň údaj","",E14)</f>
        <v/>
      </c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0"/>
      <c r="AS47" s="88"/>
      <c r="AT47" s="89"/>
      <c r="AU47" s="90"/>
      <c r="AV47" s="90"/>
      <c r="AW47" s="90"/>
      <c r="AX47" s="90"/>
      <c r="AY47" s="90"/>
      <c r="AZ47" s="90"/>
      <c r="BA47" s="90"/>
      <c r="BB47" s="90"/>
      <c r="BC47" s="90"/>
      <c r="BD47" s="91"/>
    </row>
    <row r="48" s="1" customFormat="1" ht="10.8" customHeight="1">
      <c r="B48" s="44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0"/>
      <c r="AS48" s="92"/>
      <c r="AT48" s="53"/>
      <c r="AU48" s="45"/>
      <c r="AV48" s="45"/>
      <c r="AW48" s="45"/>
      <c r="AX48" s="45"/>
      <c r="AY48" s="45"/>
      <c r="AZ48" s="45"/>
      <c r="BA48" s="45"/>
      <c r="BB48" s="45"/>
      <c r="BC48" s="45"/>
      <c r="BD48" s="93"/>
    </row>
    <row r="49" s="1" customFormat="1" ht="29.28" customHeight="1">
      <c r="B49" s="44"/>
      <c r="C49" s="94" t="s">
        <v>55</v>
      </c>
      <c r="D49" s="95"/>
      <c r="E49" s="95"/>
      <c r="F49" s="95"/>
      <c r="G49" s="95"/>
      <c r="H49" s="96"/>
      <c r="I49" s="97" t="s">
        <v>56</v>
      </c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8" t="s">
        <v>57</v>
      </c>
      <c r="AH49" s="95"/>
      <c r="AI49" s="95"/>
      <c r="AJ49" s="95"/>
      <c r="AK49" s="95"/>
      <c r="AL49" s="95"/>
      <c r="AM49" s="95"/>
      <c r="AN49" s="97" t="s">
        <v>58</v>
      </c>
      <c r="AO49" s="95"/>
      <c r="AP49" s="95"/>
      <c r="AQ49" s="99" t="s">
        <v>59</v>
      </c>
      <c r="AR49" s="70"/>
      <c r="AS49" s="100" t="s">
        <v>60</v>
      </c>
      <c r="AT49" s="101" t="s">
        <v>61</v>
      </c>
      <c r="AU49" s="101" t="s">
        <v>62</v>
      </c>
      <c r="AV49" s="101" t="s">
        <v>63</v>
      </c>
      <c r="AW49" s="101" t="s">
        <v>64</v>
      </c>
      <c r="AX49" s="101" t="s">
        <v>65</v>
      </c>
      <c r="AY49" s="101" t="s">
        <v>66</v>
      </c>
      <c r="AZ49" s="101" t="s">
        <v>67</v>
      </c>
      <c r="BA49" s="101" t="s">
        <v>68</v>
      </c>
      <c r="BB49" s="101" t="s">
        <v>69</v>
      </c>
      <c r="BC49" s="101" t="s">
        <v>70</v>
      </c>
      <c r="BD49" s="102" t="s">
        <v>71</v>
      </c>
    </row>
    <row r="50" s="1" customFormat="1" ht="10.8" customHeight="1">
      <c r="B50" s="44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0"/>
      <c r="AS50" s="103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5"/>
    </row>
    <row r="51" s="4" customFormat="1" ht="32.4" customHeight="1">
      <c r="B51" s="77"/>
      <c r="C51" s="106" t="s">
        <v>72</v>
      </c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7"/>
      <c r="AG51" s="108">
        <f>ROUND(SUM(AG52:AG73),2)</f>
        <v>0</v>
      </c>
      <c r="AH51" s="108"/>
      <c r="AI51" s="108"/>
      <c r="AJ51" s="108"/>
      <c r="AK51" s="108"/>
      <c r="AL51" s="108"/>
      <c r="AM51" s="108"/>
      <c r="AN51" s="109">
        <f>SUM(AG51,AT51)</f>
        <v>0</v>
      </c>
      <c r="AO51" s="109"/>
      <c r="AP51" s="109"/>
      <c r="AQ51" s="110" t="s">
        <v>21</v>
      </c>
      <c r="AR51" s="81"/>
      <c r="AS51" s="111">
        <f>ROUND(SUM(AS52:AS73),2)</f>
        <v>0</v>
      </c>
      <c r="AT51" s="112">
        <f>ROUND(SUM(AV51:AW51),2)</f>
        <v>0</v>
      </c>
      <c r="AU51" s="113">
        <f>ROUND(SUM(AU52:AU73),5)</f>
        <v>0</v>
      </c>
      <c r="AV51" s="112">
        <f>ROUND(AZ51*L26,2)</f>
        <v>0</v>
      </c>
      <c r="AW51" s="112">
        <f>ROUND(BA51*L27,2)</f>
        <v>0</v>
      </c>
      <c r="AX51" s="112">
        <f>ROUND(BB51*L26,2)</f>
        <v>0</v>
      </c>
      <c r="AY51" s="112">
        <f>ROUND(BC51*L27,2)</f>
        <v>0</v>
      </c>
      <c r="AZ51" s="112">
        <f>ROUND(SUM(AZ52:AZ73),2)</f>
        <v>0</v>
      </c>
      <c r="BA51" s="112">
        <f>ROUND(SUM(BA52:BA73),2)</f>
        <v>0</v>
      </c>
      <c r="BB51" s="112">
        <f>ROUND(SUM(BB52:BB73),2)</f>
        <v>0</v>
      </c>
      <c r="BC51" s="112">
        <f>ROUND(SUM(BC52:BC73),2)</f>
        <v>0</v>
      </c>
      <c r="BD51" s="114">
        <f>ROUND(SUM(BD52:BD73),2)</f>
        <v>0</v>
      </c>
      <c r="BS51" s="115" t="s">
        <v>73</v>
      </c>
      <c r="BT51" s="115" t="s">
        <v>74</v>
      </c>
      <c r="BU51" s="116" t="s">
        <v>75</v>
      </c>
      <c r="BV51" s="115" t="s">
        <v>76</v>
      </c>
      <c r="BW51" s="115" t="s">
        <v>7</v>
      </c>
      <c r="BX51" s="115" t="s">
        <v>77</v>
      </c>
      <c r="CL51" s="115" t="s">
        <v>21</v>
      </c>
    </row>
    <row r="52" s="5" customFormat="1" ht="16.5" customHeight="1">
      <c r="A52" s="117" t="s">
        <v>78</v>
      </c>
      <c r="B52" s="118"/>
      <c r="C52" s="119"/>
      <c r="D52" s="120" t="s">
        <v>79</v>
      </c>
      <c r="E52" s="120"/>
      <c r="F52" s="120"/>
      <c r="G52" s="120"/>
      <c r="H52" s="120"/>
      <c r="I52" s="121"/>
      <c r="J52" s="120" t="s">
        <v>80</v>
      </c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2">
        <f>'01 - Plocha různých úrovn...'!J27</f>
        <v>0</v>
      </c>
      <c r="AH52" s="121"/>
      <c r="AI52" s="121"/>
      <c r="AJ52" s="121"/>
      <c r="AK52" s="121"/>
      <c r="AL52" s="121"/>
      <c r="AM52" s="121"/>
      <c r="AN52" s="122">
        <f>SUM(AG52,AT52)</f>
        <v>0</v>
      </c>
      <c r="AO52" s="121"/>
      <c r="AP52" s="121"/>
      <c r="AQ52" s="123" t="s">
        <v>81</v>
      </c>
      <c r="AR52" s="124"/>
      <c r="AS52" s="125">
        <v>0</v>
      </c>
      <c r="AT52" s="126">
        <f>ROUND(SUM(AV52:AW52),2)</f>
        <v>0</v>
      </c>
      <c r="AU52" s="127">
        <f>'01 - Plocha různých úrovn...'!P79</f>
        <v>0</v>
      </c>
      <c r="AV52" s="126">
        <f>'01 - Plocha různých úrovn...'!J30</f>
        <v>0</v>
      </c>
      <c r="AW52" s="126">
        <f>'01 - Plocha různých úrovn...'!J31</f>
        <v>0</v>
      </c>
      <c r="AX52" s="126">
        <f>'01 - Plocha různých úrovn...'!J32</f>
        <v>0</v>
      </c>
      <c r="AY52" s="126">
        <f>'01 - Plocha různých úrovn...'!J33</f>
        <v>0</v>
      </c>
      <c r="AZ52" s="126">
        <f>'01 - Plocha různých úrovn...'!F30</f>
        <v>0</v>
      </c>
      <c r="BA52" s="126">
        <f>'01 - Plocha různých úrovn...'!F31</f>
        <v>0</v>
      </c>
      <c r="BB52" s="126">
        <f>'01 - Plocha různých úrovn...'!F32</f>
        <v>0</v>
      </c>
      <c r="BC52" s="126">
        <f>'01 - Plocha různých úrovn...'!F33</f>
        <v>0</v>
      </c>
      <c r="BD52" s="128">
        <f>'01 - Plocha různých úrovn...'!F34</f>
        <v>0</v>
      </c>
      <c r="BT52" s="129" t="s">
        <v>82</v>
      </c>
      <c r="BV52" s="129" t="s">
        <v>76</v>
      </c>
      <c r="BW52" s="129" t="s">
        <v>83</v>
      </c>
      <c r="BX52" s="129" t="s">
        <v>7</v>
      </c>
      <c r="CL52" s="129" t="s">
        <v>21</v>
      </c>
      <c r="CM52" s="129" t="s">
        <v>84</v>
      </c>
    </row>
    <row r="53" s="5" customFormat="1" ht="16.5" customHeight="1">
      <c r="A53" s="117" t="s">
        <v>78</v>
      </c>
      <c r="B53" s="118"/>
      <c r="C53" s="119"/>
      <c r="D53" s="120" t="s">
        <v>85</v>
      </c>
      <c r="E53" s="120"/>
      <c r="F53" s="120"/>
      <c r="G53" s="120"/>
      <c r="H53" s="120"/>
      <c r="I53" s="121"/>
      <c r="J53" s="120" t="s">
        <v>86</v>
      </c>
      <c r="K53" s="120"/>
      <c r="L53" s="120"/>
      <c r="M53" s="120"/>
      <c r="N53" s="120"/>
      <c r="O53" s="120"/>
      <c r="P53" s="120"/>
      <c r="Q53" s="120"/>
      <c r="R53" s="120"/>
      <c r="S53" s="120"/>
      <c r="T53" s="120"/>
      <c r="U53" s="120"/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  <c r="AF53" s="120"/>
      <c r="AG53" s="122">
        <f>'02 - Ptačí budka'!J27</f>
        <v>0</v>
      </c>
      <c r="AH53" s="121"/>
      <c r="AI53" s="121"/>
      <c r="AJ53" s="121"/>
      <c r="AK53" s="121"/>
      <c r="AL53" s="121"/>
      <c r="AM53" s="121"/>
      <c r="AN53" s="122">
        <f>SUM(AG53,AT53)</f>
        <v>0</v>
      </c>
      <c r="AO53" s="121"/>
      <c r="AP53" s="121"/>
      <c r="AQ53" s="123" t="s">
        <v>81</v>
      </c>
      <c r="AR53" s="124"/>
      <c r="AS53" s="125">
        <v>0</v>
      </c>
      <c r="AT53" s="126">
        <f>ROUND(SUM(AV53:AW53),2)</f>
        <v>0</v>
      </c>
      <c r="AU53" s="127">
        <f>'02 - Ptačí budka'!P78</f>
        <v>0</v>
      </c>
      <c r="AV53" s="126">
        <f>'02 - Ptačí budka'!J30</f>
        <v>0</v>
      </c>
      <c r="AW53" s="126">
        <f>'02 - Ptačí budka'!J31</f>
        <v>0</v>
      </c>
      <c r="AX53" s="126">
        <f>'02 - Ptačí budka'!J32</f>
        <v>0</v>
      </c>
      <c r="AY53" s="126">
        <f>'02 - Ptačí budka'!J33</f>
        <v>0</v>
      </c>
      <c r="AZ53" s="126">
        <f>'02 - Ptačí budka'!F30</f>
        <v>0</v>
      </c>
      <c r="BA53" s="126">
        <f>'02 - Ptačí budka'!F31</f>
        <v>0</v>
      </c>
      <c r="BB53" s="126">
        <f>'02 - Ptačí budka'!F32</f>
        <v>0</v>
      </c>
      <c r="BC53" s="126">
        <f>'02 - Ptačí budka'!F33</f>
        <v>0</v>
      </c>
      <c r="BD53" s="128">
        <f>'02 - Ptačí budka'!F34</f>
        <v>0</v>
      </c>
      <c r="BT53" s="129" t="s">
        <v>82</v>
      </c>
      <c r="BV53" s="129" t="s">
        <v>76</v>
      </c>
      <c r="BW53" s="129" t="s">
        <v>87</v>
      </c>
      <c r="BX53" s="129" t="s">
        <v>7</v>
      </c>
      <c r="CL53" s="129" t="s">
        <v>21</v>
      </c>
      <c r="CM53" s="129" t="s">
        <v>84</v>
      </c>
    </row>
    <row r="54" s="5" customFormat="1" ht="16.5" customHeight="1">
      <c r="A54" s="117" t="s">
        <v>78</v>
      </c>
      <c r="B54" s="118"/>
      <c r="C54" s="119"/>
      <c r="D54" s="120" t="s">
        <v>88</v>
      </c>
      <c r="E54" s="120"/>
      <c r="F54" s="120"/>
      <c r="G54" s="120"/>
      <c r="H54" s="120"/>
      <c r="I54" s="121"/>
      <c r="J54" s="120" t="s">
        <v>89</v>
      </c>
      <c r="K54" s="120"/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0"/>
      <c r="AF54" s="120"/>
      <c r="AG54" s="122">
        <f>'03 - Hmatový chodník'!J27</f>
        <v>0</v>
      </c>
      <c r="AH54" s="121"/>
      <c r="AI54" s="121"/>
      <c r="AJ54" s="121"/>
      <c r="AK54" s="121"/>
      <c r="AL54" s="121"/>
      <c r="AM54" s="121"/>
      <c r="AN54" s="122">
        <f>SUM(AG54,AT54)</f>
        <v>0</v>
      </c>
      <c r="AO54" s="121"/>
      <c r="AP54" s="121"/>
      <c r="AQ54" s="123" t="s">
        <v>81</v>
      </c>
      <c r="AR54" s="124"/>
      <c r="AS54" s="125">
        <v>0</v>
      </c>
      <c r="AT54" s="126">
        <f>ROUND(SUM(AV54:AW54),2)</f>
        <v>0</v>
      </c>
      <c r="AU54" s="127">
        <f>'03 - Hmatový chodník'!P79</f>
        <v>0</v>
      </c>
      <c r="AV54" s="126">
        <f>'03 - Hmatový chodník'!J30</f>
        <v>0</v>
      </c>
      <c r="AW54" s="126">
        <f>'03 - Hmatový chodník'!J31</f>
        <v>0</v>
      </c>
      <c r="AX54" s="126">
        <f>'03 - Hmatový chodník'!J32</f>
        <v>0</v>
      </c>
      <c r="AY54" s="126">
        <f>'03 - Hmatový chodník'!J33</f>
        <v>0</v>
      </c>
      <c r="AZ54" s="126">
        <f>'03 - Hmatový chodník'!F30</f>
        <v>0</v>
      </c>
      <c r="BA54" s="126">
        <f>'03 - Hmatový chodník'!F31</f>
        <v>0</v>
      </c>
      <c r="BB54" s="126">
        <f>'03 - Hmatový chodník'!F32</f>
        <v>0</v>
      </c>
      <c r="BC54" s="126">
        <f>'03 - Hmatový chodník'!F33</f>
        <v>0</v>
      </c>
      <c r="BD54" s="128">
        <f>'03 - Hmatový chodník'!F34</f>
        <v>0</v>
      </c>
      <c r="BT54" s="129" t="s">
        <v>82</v>
      </c>
      <c r="BV54" s="129" t="s">
        <v>76</v>
      </c>
      <c r="BW54" s="129" t="s">
        <v>90</v>
      </c>
      <c r="BX54" s="129" t="s">
        <v>7</v>
      </c>
      <c r="CL54" s="129" t="s">
        <v>21</v>
      </c>
      <c r="CM54" s="129" t="s">
        <v>84</v>
      </c>
    </row>
    <row r="55" s="5" customFormat="1" ht="16.5" customHeight="1">
      <c r="A55" s="117" t="s">
        <v>78</v>
      </c>
      <c r="B55" s="118"/>
      <c r="C55" s="119"/>
      <c r="D55" s="120" t="s">
        <v>91</v>
      </c>
      <c r="E55" s="120"/>
      <c r="F55" s="120"/>
      <c r="G55" s="120"/>
      <c r="H55" s="120"/>
      <c r="I55" s="121"/>
      <c r="J55" s="120" t="s">
        <v>92</v>
      </c>
      <c r="K55" s="120"/>
      <c r="L55" s="120"/>
      <c r="M55" s="120"/>
      <c r="N55" s="120"/>
      <c r="O55" s="120"/>
      <c r="P55" s="120"/>
      <c r="Q55" s="120"/>
      <c r="R55" s="120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  <c r="AF55" s="120"/>
      <c r="AG55" s="122">
        <f>'04 - Hmyzí hotel'!J27</f>
        <v>0</v>
      </c>
      <c r="AH55" s="121"/>
      <c r="AI55" s="121"/>
      <c r="AJ55" s="121"/>
      <c r="AK55" s="121"/>
      <c r="AL55" s="121"/>
      <c r="AM55" s="121"/>
      <c r="AN55" s="122">
        <f>SUM(AG55,AT55)</f>
        <v>0</v>
      </c>
      <c r="AO55" s="121"/>
      <c r="AP55" s="121"/>
      <c r="AQ55" s="123" t="s">
        <v>81</v>
      </c>
      <c r="AR55" s="124"/>
      <c r="AS55" s="125">
        <v>0</v>
      </c>
      <c r="AT55" s="126">
        <f>ROUND(SUM(AV55:AW55),2)</f>
        <v>0</v>
      </c>
      <c r="AU55" s="127">
        <f>'04 - Hmyzí hotel'!P79</f>
        <v>0</v>
      </c>
      <c r="AV55" s="126">
        <f>'04 - Hmyzí hotel'!J30</f>
        <v>0</v>
      </c>
      <c r="AW55" s="126">
        <f>'04 - Hmyzí hotel'!J31</f>
        <v>0</v>
      </c>
      <c r="AX55" s="126">
        <f>'04 - Hmyzí hotel'!J32</f>
        <v>0</v>
      </c>
      <c r="AY55" s="126">
        <f>'04 - Hmyzí hotel'!J33</f>
        <v>0</v>
      </c>
      <c r="AZ55" s="126">
        <f>'04 - Hmyzí hotel'!F30</f>
        <v>0</v>
      </c>
      <c r="BA55" s="126">
        <f>'04 - Hmyzí hotel'!F31</f>
        <v>0</v>
      </c>
      <c r="BB55" s="126">
        <f>'04 - Hmyzí hotel'!F32</f>
        <v>0</v>
      </c>
      <c r="BC55" s="126">
        <f>'04 - Hmyzí hotel'!F33</f>
        <v>0</v>
      </c>
      <c r="BD55" s="128">
        <f>'04 - Hmyzí hotel'!F34</f>
        <v>0</v>
      </c>
      <c r="BT55" s="129" t="s">
        <v>82</v>
      </c>
      <c r="BV55" s="129" t="s">
        <v>76</v>
      </c>
      <c r="BW55" s="129" t="s">
        <v>93</v>
      </c>
      <c r="BX55" s="129" t="s">
        <v>7</v>
      </c>
      <c r="CL55" s="129" t="s">
        <v>21</v>
      </c>
      <c r="CM55" s="129" t="s">
        <v>84</v>
      </c>
    </row>
    <row r="56" s="5" customFormat="1" ht="16.5" customHeight="1">
      <c r="A56" s="117" t="s">
        <v>78</v>
      </c>
      <c r="B56" s="118"/>
      <c r="C56" s="119"/>
      <c r="D56" s="120" t="s">
        <v>94</v>
      </c>
      <c r="E56" s="120"/>
      <c r="F56" s="120"/>
      <c r="G56" s="120"/>
      <c r="H56" s="120"/>
      <c r="I56" s="121"/>
      <c r="J56" s="120" t="s">
        <v>95</v>
      </c>
      <c r="K56" s="120"/>
      <c r="L56" s="120"/>
      <c r="M56" s="120"/>
      <c r="N56" s="120"/>
      <c r="O56" s="120"/>
      <c r="P56" s="120"/>
      <c r="Q56" s="120"/>
      <c r="R56" s="120"/>
      <c r="S56" s="120"/>
      <c r="T56" s="120"/>
      <c r="U56" s="120"/>
      <c r="V56" s="120"/>
      <c r="W56" s="120"/>
      <c r="X56" s="120"/>
      <c r="Y56" s="120"/>
      <c r="Z56" s="120"/>
      <c r="AA56" s="120"/>
      <c r="AB56" s="120"/>
      <c r="AC56" s="120"/>
      <c r="AD56" s="120"/>
      <c r="AE56" s="120"/>
      <c r="AF56" s="120"/>
      <c r="AG56" s="122">
        <f>'05 - Dílnička'!J27</f>
        <v>0</v>
      </c>
      <c r="AH56" s="121"/>
      <c r="AI56" s="121"/>
      <c r="AJ56" s="121"/>
      <c r="AK56" s="121"/>
      <c r="AL56" s="121"/>
      <c r="AM56" s="121"/>
      <c r="AN56" s="122">
        <f>SUM(AG56,AT56)</f>
        <v>0</v>
      </c>
      <c r="AO56" s="121"/>
      <c r="AP56" s="121"/>
      <c r="AQ56" s="123" t="s">
        <v>81</v>
      </c>
      <c r="AR56" s="124"/>
      <c r="AS56" s="125">
        <v>0</v>
      </c>
      <c r="AT56" s="126">
        <f>ROUND(SUM(AV56:AW56),2)</f>
        <v>0</v>
      </c>
      <c r="AU56" s="127">
        <f>'05 - Dílnička'!P80</f>
        <v>0</v>
      </c>
      <c r="AV56" s="126">
        <f>'05 - Dílnička'!J30</f>
        <v>0</v>
      </c>
      <c r="AW56" s="126">
        <f>'05 - Dílnička'!J31</f>
        <v>0</v>
      </c>
      <c r="AX56" s="126">
        <f>'05 - Dílnička'!J32</f>
        <v>0</v>
      </c>
      <c r="AY56" s="126">
        <f>'05 - Dílnička'!J33</f>
        <v>0</v>
      </c>
      <c r="AZ56" s="126">
        <f>'05 - Dílnička'!F30</f>
        <v>0</v>
      </c>
      <c r="BA56" s="126">
        <f>'05 - Dílnička'!F31</f>
        <v>0</v>
      </c>
      <c r="BB56" s="126">
        <f>'05 - Dílnička'!F32</f>
        <v>0</v>
      </c>
      <c r="BC56" s="126">
        <f>'05 - Dílnička'!F33</f>
        <v>0</v>
      </c>
      <c r="BD56" s="128">
        <f>'05 - Dílnička'!F34</f>
        <v>0</v>
      </c>
      <c r="BT56" s="129" t="s">
        <v>82</v>
      </c>
      <c r="BV56" s="129" t="s">
        <v>76</v>
      </c>
      <c r="BW56" s="129" t="s">
        <v>96</v>
      </c>
      <c r="BX56" s="129" t="s">
        <v>7</v>
      </c>
      <c r="CL56" s="129" t="s">
        <v>21</v>
      </c>
      <c r="CM56" s="129" t="s">
        <v>84</v>
      </c>
    </row>
    <row r="57" s="5" customFormat="1" ht="16.5" customHeight="1">
      <c r="A57" s="117" t="s">
        <v>78</v>
      </c>
      <c r="B57" s="118"/>
      <c r="C57" s="119"/>
      <c r="D57" s="120" t="s">
        <v>97</v>
      </c>
      <c r="E57" s="120"/>
      <c r="F57" s="120"/>
      <c r="G57" s="120"/>
      <c r="H57" s="120"/>
      <c r="I57" s="121"/>
      <c r="J57" s="120" t="s">
        <v>98</v>
      </c>
      <c r="K57" s="120"/>
      <c r="L57" s="120"/>
      <c r="M57" s="120"/>
      <c r="N57" s="120"/>
      <c r="O57" s="120"/>
      <c r="P57" s="120"/>
      <c r="Q57" s="120"/>
      <c r="R57" s="120"/>
      <c r="S57" s="120"/>
      <c r="T57" s="120"/>
      <c r="U57" s="120"/>
      <c r="V57" s="120"/>
      <c r="W57" s="120"/>
      <c r="X57" s="120"/>
      <c r="Y57" s="120"/>
      <c r="Z57" s="120"/>
      <c r="AA57" s="120"/>
      <c r="AB57" s="120"/>
      <c r="AC57" s="120"/>
      <c r="AD57" s="120"/>
      <c r="AE57" s="120"/>
      <c r="AF57" s="120"/>
      <c r="AG57" s="122">
        <f>'06 - Balanční kladina Z'!J27</f>
        <v>0</v>
      </c>
      <c r="AH57" s="121"/>
      <c r="AI57" s="121"/>
      <c r="AJ57" s="121"/>
      <c r="AK57" s="121"/>
      <c r="AL57" s="121"/>
      <c r="AM57" s="121"/>
      <c r="AN57" s="122">
        <f>SUM(AG57,AT57)</f>
        <v>0</v>
      </c>
      <c r="AO57" s="121"/>
      <c r="AP57" s="121"/>
      <c r="AQ57" s="123" t="s">
        <v>81</v>
      </c>
      <c r="AR57" s="124"/>
      <c r="AS57" s="125">
        <v>0</v>
      </c>
      <c r="AT57" s="126">
        <f>ROUND(SUM(AV57:AW57),2)</f>
        <v>0</v>
      </c>
      <c r="AU57" s="127">
        <f>'06 - Balanční kladina Z'!P79</f>
        <v>0</v>
      </c>
      <c r="AV57" s="126">
        <f>'06 - Balanční kladina Z'!J30</f>
        <v>0</v>
      </c>
      <c r="AW57" s="126">
        <f>'06 - Balanční kladina Z'!J31</f>
        <v>0</v>
      </c>
      <c r="AX57" s="126">
        <f>'06 - Balanční kladina Z'!J32</f>
        <v>0</v>
      </c>
      <c r="AY57" s="126">
        <f>'06 - Balanční kladina Z'!J33</f>
        <v>0</v>
      </c>
      <c r="AZ57" s="126">
        <f>'06 - Balanční kladina Z'!F30</f>
        <v>0</v>
      </c>
      <c r="BA57" s="126">
        <f>'06 - Balanční kladina Z'!F31</f>
        <v>0</v>
      </c>
      <c r="BB57" s="126">
        <f>'06 - Balanční kladina Z'!F32</f>
        <v>0</v>
      </c>
      <c r="BC57" s="126">
        <f>'06 - Balanční kladina Z'!F33</f>
        <v>0</v>
      </c>
      <c r="BD57" s="128">
        <f>'06 - Balanční kladina Z'!F34</f>
        <v>0</v>
      </c>
      <c r="BT57" s="129" t="s">
        <v>82</v>
      </c>
      <c r="BV57" s="129" t="s">
        <v>76</v>
      </c>
      <c r="BW57" s="129" t="s">
        <v>99</v>
      </c>
      <c r="BX57" s="129" t="s">
        <v>7</v>
      </c>
      <c r="CL57" s="129" t="s">
        <v>21</v>
      </c>
      <c r="CM57" s="129" t="s">
        <v>84</v>
      </c>
    </row>
    <row r="58" s="5" customFormat="1" ht="16.5" customHeight="1">
      <c r="A58" s="117" t="s">
        <v>78</v>
      </c>
      <c r="B58" s="118"/>
      <c r="C58" s="119"/>
      <c r="D58" s="120" t="s">
        <v>100</v>
      </c>
      <c r="E58" s="120"/>
      <c r="F58" s="120"/>
      <c r="G58" s="120"/>
      <c r="H58" s="120"/>
      <c r="I58" s="121"/>
      <c r="J58" s="120" t="s">
        <v>101</v>
      </c>
      <c r="K58" s="120"/>
      <c r="L58" s="120"/>
      <c r="M58" s="120"/>
      <c r="N58" s="120"/>
      <c r="O58" s="120"/>
      <c r="P58" s="120"/>
      <c r="Q58" s="120"/>
      <c r="R58" s="120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0"/>
      <c r="AF58" s="120"/>
      <c r="AG58" s="122">
        <f>'07 - Zvonkohra'!J27</f>
        <v>0</v>
      </c>
      <c r="AH58" s="121"/>
      <c r="AI58" s="121"/>
      <c r="AJ58" s="121"/>
      <c r="AK58" s="121"/>
      <c r="AL58" s="121"/>
      <c r="AM58" s="121"/>
      <c r="AN58" s="122">
        <f>SUM(AG58,AT58)</f>
        <v>0</v>
      </c>
      <c r="AO58" s="121"/>
      <c r="AP58" s="121"/>
      <c r="AQ58" s="123" t="s">
        <v>81</v>
      </c>
      <c r="AR58" s="124"/>
      <c r="AS58" s="125">
        <v>0</v>
      </c>
      <c r="AT58" s="126">
        <f>ROUND(SUM(AV58:AW58),2)</f>
        <v>0</v>
      </c>
      <c r="AU58" s="127">
        <f>'07 - Zvonkohra'!P79</f>
        <v>0</v>
      </c>
      <c r="AV58" s="126">
        <f>'07 - Zvonkohra'!J30</f>
        <v>0</v>
      </c>
      <c r="AW58" s="126">
        <f>'07 - Zvonkohra'!J31</f>
        <v>0</v>
      </c>
      <c r="AX58" s="126">
        <f>'07 - Zvonkohra'!J32</f>
        <v>0</v>
      </c>
      <c r="AY58" s="126">
        <f>'07 - Zvonkohra'!J33</f>
        <v>0</v>
      </c>
      <c r="AZ58" s="126">
        <f>'07 - Zvonkohra'!F30</f>
        <v>0</v>
      </c>
      <c r="BA58" s="126">
        <f>'07 - Zvonkohra'!F31</f>
        <v>0</v>
      </c>
      <c r="BB58" s="126">
        <f>'07 - Zvonkohra'!F32</f>
        <v>0</v>
      </c>
      <c r="BC58" s="126">
        <f>'07 - Zvonkohra'!F33</f>
        <v>0</v>
      </c>
      <c r="BD58" s="128">
        <f>'07 - Zvonkohra'!F34</f>
        <v>0</v>
      </c>
      <c r="BT58" s="129" t="s">
        <v>82</v>
      </c>
      <c r="BV58" s="129" t="s">
        <v>76</v>
      </c>
      <c r="BW58" s="129" t="s">
        <v>102</v>
      </c>
      <c r="BX58" s="129" t="s">
        <v>7</v>
      </c>
      <c r="CL58" s="129" t="s">
        <v>21</v>
      </c>
      <c r="CM58" s="129" t="s">
        <v>84</v>
      </c>
    </row>
    <row r="59" s="5" customFormat="1" ht="16.5" customHeight="1">
      <c r="A59" s="117" t="s">
        <v>78</v>
      </c>
      <c r="B59" s="118"/>
      <c r="C59" s="119"/>
      <c r="D59" s="120" t="s">
        <v>103</v>
      </c>
      <c r="E59" s="120"/>
      <c r="F59" s="120"/>
      <c r="G59" s="120"/>
      <c r="H59" s="120"/>
      <c r="I59" s="121"/>
      <c r="J59" s="120" t="s">
        <v>104</v>
      </c>
      <c r="K59" s="120"/>
      <c r="L59" s="120"/>
      <c r="M59" s="120"/>
      <c r="N59" s="120"/>
      <c r="O59" s="120"/>
      <c r="P59" s="120"/>
      <c r="Q59" s="120"/>
      <c r="R59" s="120"/>
      <c r="S59" s="120"/>
      <c r="T59" s="120"/>
      <c r="U59" s="120"/>
      <c r="V59" s="120"/>
      <c r="W59" s="120"/>
      <c r="X59" s="120"/>
      <c r="Y59" s="120"/>
      <c r="Z59" s="120"/>
      <c r="AA59" s="120"/>
      <c r="AB59" s="120"/>
      <c r="AC59" s="120"/>
      <c r="AD59" s="120"/>
      <c r="AE59" s="120"/>
      <c r="AF59" s="120"/>
      <c r="AG59" s="122">
        <f>'08 - Dendrofón'!J27</f>
        <v>0</v>
      </c>
      <c r="AH59" s="121"/>
      <c r="AI59" s="121"/>
      <c r="AJ59" s="121"/>
      <c r="AK59" s="121"/>
      <c r="AL59" s="121"/>
      <c r="AM59" s="121"/>
      <c r="AN59" s="122">
        <f>SUM(AG59,AT59)</f>
        <v>0</v>
      </c>
      <c r="AO59" s="121"/>
      <c r="AP59" s="121"/>
      <c r="AQ59" s="123" t="s">
        <v>81</v>
      </c>
      <c r="AR59" s="124"/>
      <c r="AS59" s="125">
        <v>0</v>
      </c>
      <c r="AT59" s="126">
        <f>ROUND(SUM(AV59:AW59),2)</f>
        <v>0</v>
      </c>
      <c r="AU59" s="127">
        <f>'08 - Dendrofón'!P79</f>
        <v>0</v>
      </c>
      <c r="AV59" s="126">
        <f>'08 - Dendrofón'!J30</f>
        <v>0</v>
      </c>
      <c r="AW59" s="126">
        <f>'08 - Dendrofón'!J31</f>
        <v>0</v>
      </c>
      <c r="AX59" s="126">
        <f>'08 - Dendrofón'!J32</f>
        <v>0</v>
      </c>
      <c r="AY59" s="126">
        <f>'08 - Dendrofón'!J33</f>
        <v>0</v>
      </c>
      <c r="AZ59" s="126">
        <f>'08 - Dendrofón'!F30</f>
        <v>0</v>
      </c>
      <c r="BA59" s="126">
        <f>'08 - Dendrofón'!F31</f>
        <v>0</v>
      </c>
      <c r="BB59" s="126">
        <f>'08 - Dendrofón'!F32</f>
        <v>0</v>
      </c>
      <c r="BC59" s="126">
        <f>'08 - Dendrofón'!F33</f>
        <v>0</v>
      </c>
      <c r="BD59" s="128">
        <f>'08 - Dendrofón'!F34</f>
        <v>0</v>
      </c>
      <c r="BT59" s="129" t="s">
        <v>82</v>
      </c>
      <c r="BV59" s="129" t="s">
        <v>76</v>
      </c>
      <c r="BW59" s="129" t="s">
        <v>105</v>
      </c>
      <c r="BX59" s="129" t="s">
        <v>7</v>
      </c>
      <c r="CL59" s="129" t="s">
        <v>21</v>
      </c>
      <c r="CM59" s="129" t="s">
        <v>84</v>
      </c>
    </row>
    <row r="60" s="5" customFormat="1" ht="16.5" customHeight="1">
      <c r="A60" s="117" t="s">
        <v>78</v>
      </c>
      <c r="B60" s="118"/>
      <c r="C60" s="119"/>
      <c r="D60" s="120" t="s">
        <v>106</v>
      </c>
      <c r="E60" s="120"/>
      <c r="F60" s="120"/>
      <c r="G60" s="120"/>
      <c r="H60" s="120"/>
      <c r="I60" s="121"/>
      <c r="J60" s="120" t="s">
        <v>107</v>
      </c>
      <c r="K60" s="120"/>
      <c r="L60" s="120"/>
      <c r="M60" s="120"/>
      <c r="N60" s="120"/>
      <c r="O60" s="120"/>
      <c r="P60" s="120"/>
      <c r="Q60" s="120"/>
      <c r="R60" s="120"/>
      <c r="S60" s="120"/>
      <c r="T60" s="120"/>
      <c r="U60" s="120"/>
      <c r="V60" s="120"/>
      <c r="W60" s="120"/>
      <c r="X60" s="120"/>
      <c r="Y60" s="120"/>
      <c r="Z60" s="120"/>
      <c r="AA60" s="120"/>
      <c r="AB60" s="120"/>
      <c r="AC60" s="120"/>
      <c r="AD60" s="120"/>
      <c r="AE60" s="120"/>
      <c r="AF60" s="120"/>
      <c r="AG60" s="122">
        <f>'09 - Zpevněné kmeny strom...'!J27</f>
        <v>0</v>
      </c>
      <c r="AH60" s="121"/>
      <c r="AI60" s="121"/>
      <c r="AJ60" s="121"/>
      <c r="AK60" s="121"/>
      <c r="AL60" s="121"/>
      <c r="AM60" s="121"/>
      <c r="AN60" s="122">
        <f>SUM(AG60,AT60)</f>
        <v>0</v>
      </c>
      <c r="AO60" s="121"/>
      <c r="AP60" s="121"/>
      <c r="AQ60" s="123" t="s">
        <v>81</v>
      </c>
      <c r="AR60" s="124"/>
      <c r="AS60" s="125">
        <v>0</v>
      </c>
      <c r="AT60" s="126">
        <f>ROUND(SUM(AV60:AW60),2)</f>
        <v>0</v>
      </c>
      <c r="AU60" s="127">
        <f>'09 - Zpevněné kmeny strom...'!P79</f>
        <v>0</v>
      </c>
      <c r="AV60" s="126">
        <f>'09 - Zpevněné kmeny strom...'!J30</f>
        <v>0</v>
      </c>
      <c r="AW60" s="126">
        <f>'09 - Zpevněné kmeny strom...'!J31</f>
        <v>0</v>
      </c>
      <c r="AX60" s="126">
        <f>'09 - Zpevněné kmeny strom...'!J32</f>
        <v>0</v>
      </c>
      <c r="AY60" s="126">
        <f>'09 - Zpevněné kmeny strom...'!J33</f>
        <v>0</v>
      </c>
      <c r="AZ60" s="126">
        <f>'09 - Zpevněné kmeny strom...'!F30</f>
        <v>0</v>
      </c>
      <c r="BA60" s="126">
        <f>'09 - Zpevněné kmeny strom...'!F31</f>
        <v>0</v>
      </c>
      <c r="BB60" s="126">
        <f>'09 - Zpevněné kmeny strom...'!F32</f>
        <v>0</v>
      </c>
      <c r="BC60" s="126">
        <f>'09 - Zpevněné kmeny strom...'!F33</f>
        <v>0</v>
      </c>
      <c r="BD60" s="128">
        <f>'09 - Zpevněné kmeny strom...'!F34</f>
        <v>0</v>
      </c>
      <c r="BT60" s="129" t="s">
        <v>82</v>
      </c>
      <c r="BV60" s="129" t="s">
        <v>76</v>
      </c>
      <c r="BW60" s="129" t="s">
        <v>108</v>
      </c>
      <c r="BX60" s="129" t="s">
        <v>7</v>
      </c>
      <c r="CL60" s="129" t="s">
        <v>21</v>
      </c>
      <c r="CM60" s="129" t="s">
        <v>84</v>
      </c>
    </row>
    <row r="61" s="5" customFormat="1" ht="16.5" customHeight="1">
      <c r="A61" s="117" t="s">
        <v>78</v>
      </c>
      <c r="B61" s="118"/>
      <c r="C61" s="119"/>
      <c r="D61" s="120" t="s">
        <v>109</v>
      </c>
      <c r="E61" s="120"/>
      <c r="F61" s="120"/>
      <c r="G61" s="120"/>
      <c r="H61" s="120"/>
      <c r="I61" s="121"/>
      <c r="J61" s="120" t="s">
        <v>110</v>
      </c>
      <c r="K61" s="120"/>
      <c r="L61" s="120"/>
      <c r="M61" s="120"/>
      <c r="N61" s="120"/>
      <c r="O61" s="120"/>
      <c r="P61" s="120"/>
      <c r="Q61" s="120"/>
      <c r="R61" s="120"/>
      <c r="S61" s="120"/>
      <c r="T61" s="120"/>
      <c r="U61" s="120"/>
      <c r="V61" s="120"/>
      <c r="W61" s="120"/>
      <c r="X61" s="120"/>
      <c r="Y61" s="120"/>
      <c r="Z61" s="120"/>
      <c r="AA61" s="120"/>
      <c r="AB61" s="120"/>
      <c r="AC61" s="120"/>
      <c r="AD61" s="120"/>
      <c r="AE61" s="120"/>
      <c r="AF61" s="120"/>
      <c r="AG61" s="122">
        <f>'10 - Bylinková a okrasná ...'!J27</f>
        <v>0</v>
      </c>
      <c r="AH61" s="121"/>
      <c r="AI61" s="121"/>
      <c r="AJ61" s="121"/>
      <c r="AK61" s="121"/>
      <c r="AL61" s="121"/>
      <c r="AM61" s="121"/>
      <c r="AN61" s="122">
        <f>SUM(AG61,AT61)</f>
        <v>0</v>
      </c>
      <c r="AO61" s="121"/>
      <c r="AP61" s="121"/>
      <c r="AQ61" s="123" t="s">
        <v>81</v>
      </c>
      <c r="AR61" s="124"/>
      <c r="AS61" s="125">
        <v>0</v>
      </c>
      <c r="AT61" s="126">
        <f>ROUND(SUM(AV61:AW61),2)</f>
        <v>0</v>
      </c>
      <c r="AU61" s="127">
        <f>'10 - Bylinková a okrasná ...'!P79</f>
        <v>0</v>
      </c>
      <c r="AV61" s="126">
        <f>'10 - Bylinková a okrasná ...'!J30</f>
        <v>0</v>
      </c>
      <c r="AW61" s="126">
        <f>'10 - Bylinková a okrasná ...'!J31</f>
        <v>0</v>
      </c>
      <c r="AX61" s="126">
        <f>'10 - Bylinková a okrasná ...'!J32</f>
        <v>0</v>
      </c>
      <c r="AY61" s="126">
        <f>'10 - Bylinková a okrasná ...'!J33</f>
        <v>0</v>
      </c>
      <c r="AZ61" s="126">
        <f>'10 - Bylinková a okrasná ...'!F30</f>
        <v>0</v>
      </c>
      <c r="BA61" s="126">
        <f>'10 - Bylinková a okrasná ...'!F31</f>
        <v>0</v>
      </c>
      <c r="BB61" s="126">
        <f>'10 - Bylinková a okrasná ...'!F32</f>
        <v>0</v>
      </c>
      <c r="BC61" s="126">
        <f>'10 - Bylinková a okrasná ...'!F33</f>
        <v>0</v>
      </c>
      <c r="BD61" s="128">
        <f>'10 - Bylinková a okrasná ...'!F34</f>
        <v>0</v>
      </c>
      <c r="BT61" s="129" t="s">
        <v>82</v>
      </c>
      <c r="BV61" s="129" t="s">
        <v>76</v>
      </c>
      <c r="BW61" s="129" t="s">
        <v>111</v>
      </c>
      <c r="BX61" s="129" t="s">
        <v>7</v>
      </c>
      <c r="CL61" s="129" t="s">
        <v>21</v>
      </c>
      <c r="CM61" s="129" t="s">
        <v>84</v>
      </c>
    </row>
    <row r="62" s="5" customFormat="1" ht="31.5" customHeight="1">
      <c r="A62" s="117" t="s">
        <v>78</v>
      </c>
      <c r="B62" s="118"/>
      <c r="C62" s="119"/>
      <c r="D62" s="120" t="s">
        <v>112</v>
      </c>
      <c r="E62" s="120"/>
      <c r="F62" s="120"/>
      <c r="G62" s="120"/>
      <c r="H62" s="120"/>
      <c r="I62" s="121"/>
      <c r="J62" s="120" t="s">
        <v>113</v>
      </c>
      <c r="K62" s="120"/>
      <c r="L62" s="120"/>
      <c r="M62" s="120"/>
      <c r="N62" s="120"/>
      <c r="O62" s="120"/>
      <c r="P62" s="120"/>
      <c r="Q62" s="120"/>
      <c r="R62" s="120"/>
      <c r="S62" s="120"/>
      <c r="T62" s="120"/>
      <c r="U62" s="120"/>
      <c r="V62" s="120"/>
      <c r="W62" s="120"/>
      <c r="X62" s="120"/>
      <c r="Y62" s="120"/>
      <c r="Z62" s="120"/>
      <c r="AA62" s="120"/>
      <c r="AB62" s="120"/>
      <c r="AC62" s="120"/>
      <c r="AD62" s="120"/>
      <c r="AE62" s="120"/>
      <c r="AF62" s="120"/>
      <c r="AG62" s="122">
        <f>'11 - Dílničky kolem stáva...'!J27</f>
        <v>0</v>
      </c>
      <c r="AH62" s="121"/>
      <c r="AI62" s="121"/>
      <c r="AJ62" s="121"/>
      <c r="AK62" s="121"/>
      <c r="AL62" s="121"/>
      <c r="AM62" s="121"/>
      <c r="AN62" s="122">
        <f>SUM(AG62,AT62)</f>
        <v>0</v>
      </c>
      <c r="AO62" s="121"/>
      <c r="AP62" s="121"/>
      <c r="AQ62" s="123" t="s">
        <v>81</v>
      </c>
      <c r="AR62" s="124"/>
      <c r="AS62" s="125">
        <v>0</v>
      </c>
      <c r="AT62" s="126">
        <f>ROUND(SUM(AV62:AW62),2)</f>
        <v>0</v>
      </c>
      <c r="AU62" s="127">
        <f>'11 - Dílničky kolem stáva...'!P78</f>
        <v>0</v>
      </c>
      <c r="AV62" s="126">
        <f>'11 - Dílničky kolem stáva...'!J30</f>
        <v>0</v>
      </c>
      <c r="AW62" s="126">
        <f>'11 - Dílničky kolem stáva...'!J31</f>
        <v>0</v>
      </c>
      <c r="AX62" s="126">
        <f>'11 - Dílničky kolem stáva...'!J32</f>
        <v>0</v>
      </c>
      <c r="AY62" s="126">
        <f>'11 - Dílničky kolem stáva...'!J33</f>
        <v>0</v>
      </c>
      <c r="AZ62" s="126">
        <f>'11 - Dílničky kolem stáva...'!F30</f>
        <v>0</v>
      </c>
      <c r="BA62" s="126">
        <f>'11 - Dílničky kolem stáva...'!F31</f>
        <v>0</v>
      </c>
      <c r="BB62" s="126">
        <f>'11 - Dílničky kolem stáva...'!F32</f>
        <v>0</v>
      </c>
      <c r="BC62" s="126">
        <f>'11 - Dílničky kolem stáva...'!F33</f>
        <v>0</v>
      </c>
      <c r="BD62" s="128">
        <f>'11 - Dílničky kolem stáva...'!F34</f>
        <v>0</v>
      </c>
      <c r="BT62" s="129" t="s">
        <v>82</v>
      </c>
      <c r="BV62" s="129" t="s">
        <v>76</v>
      </c>
      <c r="BW62" s="129" t="s">
        <v>114</v>
      </c>
      <c r="BX62" s="129" t="s">
        <v>7</v>
      </c>
      <c r="CL62" s="129" t="s">
        <v>21</v>
      </c>
      <c r="CM62" s="129" t="s">
        <v>84</v>
      </c>
    </row>
    <row r="63" s="5" customFormat="1" ht="16.5" customHeight="1">
      <c r="A63" s="117" t="s">
        <v>78</v>
      </c>
      <c r="B63" s="118"/>
      <c r="C63" s="119"/>
      <c r="D63" s="120" t="s">
        <v>115</v>
      </c>
      <c r="E63" s="120"/>
      <c r="F63" s="120"/>
      <c r="G63" s="120"/>
      <c r="H63" s="120"/>
      <c r="I63" s="121"/>
      <c r="J63" s="120" t="s">
        <v>116</v>
      </c>
      <c r="K63" s="120"/>
      <c r="L63" s="120"/>
      <c r="M63" s="120"/>
      <c r="N63" s="120"/>
      <c r="O63" s="120"/>
      <c r="P63" s="120"/>
      <c r="Q63" s="120"/>
      <c r="R63" s="120"/>
      <c r="S63" s="120"/>
      <c r="T63" s="120"/>
      <c r="U63" s="120"/>
      <c r="V63" s="120"/>
      <c r="W63" s="120"/>
      <c r="X63" s="120"/>
      <c r="Y63" s="120"/>
      <c r="Z63" s="120"/>
      <c r="AA63" s="120"/>
      <c r="AB63" s="120"/>
      <c r="AC63" s="120"/>
      <c r="AD63" s="120"/>
      <c r="AE63" s="120"/>
      <c r="AF63" s="120"/>
      <c r="AG63" s="122">
        <f>'12 - Vyvýšené proutěné zá...'!J27</f>
        <v>0</v>
      </c>
      <c r="AH63" s="121"/>
      <c r="AI63" s="121"/>
      <c r="AJ63" s="121"/>
      <c r="AK63" s="121"/>
      <c r="AL63" s="121"/>
      <c r="AM63" s="121"/>
      <c r="AN63" s="122">
        <f>SUM(AG63,AT63)</f>
        <v>0</v>
      </c>
      <c r="AO63" s="121"/>
      <c r="AP63" s="121"/>
      <c r="AQ63" s="123" t="s">
        <v>81</v>
      </c>
      <c r="AR63" s="124"/>
      <c r="AS63" s="125">
        <v>0</v>
      </c>
      <c r="AT63" s="126">
        <f>ROUND(SUM(AV63:AW63),2)</f>
        <v>0</v>
      </c>
      <c r="AU63" s="127">
        <f>'12 - Vyvýšené proutěné zá...'!P80</f>
        <v>0</v>
      </c>
      <c r="AV63" s="126">
        <f>'12 - Vyvýšené proutěné zá...'!J30</f>
        <v>0</v>
      </c>
      <c r="AW63" s="126">
        <f>'12 - Vyvýšené proutěné zá...'!J31</f>
        <v>0</v>
      </c>
      <c r="AX63" s="126">
        <f>'12 - Vyvýšené proutěné zá...'!J32</f>
        <v>0</v>
      </c>
      <c r="AY63" s="126">
        <f>'12 - Vyvýšené proutěné zá...'!J33</f>
        <v>0</v>
      </c>
      <c r="AZ63" s="126">
        <f>'12 - Vyvýšené proutěné zá...'!F30</f>
        <v>0</v>
      </c>
      <c r="BA63" s="126">
        <f>'12 - Vyvýšené proutěné zá...'!F31</f>
        <v>0</v>
      </c>
      <c r="BB63" s="126">
        <f>'12 - Vyvýšené proutěné zá...'!F32</f>
        <v>0</v>
      </c>
      <c r="BC63" s="126">
        <f>'12 - Vyvýšené proutěné zá...'!F33</f>
        <v>0</v>
      </c>
      <c r="BD63" s="128">
        <f>'12 - Vyvýšené proutěné zá...'!F34</f>
        <v>0</v>
      </c>
      <c r="BT63" s="129" t="s">
        <v>82</v>
      </c>
      <c r="BV63" s="129" t="s">
        <v>76</v>
      </c>
      <c r="BW63" s="129" t="s">
        <v>117</v>
      </c>
      <c r="BX63" s="129" t="s">
        <v>7</v>
      </c>
      <c r="CL63" s="129" t="s">
        <v>21</v>
      </c>
      <c r="CM63" s="129" t="s">
        <v>84</v>
      </c>
    </row>
    <row r="64" s="5" customFormat="1" ht="16.5" customHeight="1">
      <c r="A64" s="117" t="s">
        <v>78</v>
      </c>
      <c r="B64" s="118"/>
      <c r="C64" s="119"/>
      <c r="D64" s="120" t="s">
        <v>118</v>
      </c>
      <c r="E64" s="120"/>
      <c r="F64" s="120"/>
      <c r="G64" s="120"/>
      <c r="H64" s="120"/>
      <c r="I64" s="121"/>
      <c r="J64" s="120" t="s">
        <v>119</v>
      </c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X64" s="120"/>
      <c r="Y64" s="120"/>
      <c r="Z64" s="120"/>
      <c r="AA64" s="120"/>
      <c r="AB64" s="120"/>
      <c r="AC64" s="120"/>
      <c r="AD64" s="120"/>
      <c r="AE64" s="120"/>
      <c r="AF64" s="120"/>
      <c r="AG64" s="122">
        <f>'13 - Ohniště s posezením ...'!J27</f>
        <v>0</v>
      </c>
      <c r="AH64" s="121"/>
      <c r="AI64" s="121"/>
      <c r="AJ64" s="121"/>
      <c r="AK64" s="121"/>
      <c r="AL64" s="121"/>
      <c r="AM64" s="121"/>
      <c r="AN64" s="122">
        <f>SUM(AG64,AT64)</f>
        <v>0</v>
      </c>
      <c r="AO64" s="121"/>
      <c r="AP64" s="121"/>
      <c r="AQ64" s="123" t="s">
        <v>81</v>
      </c>
      <c r="AR64" s="124"/>
      <c r="AS64" s="125">
        <v>0</v>
      </c>
      <c r="AT64" s="126">
        <f>ROUND(SUM(AV64:AW64),2)</f>
        <v>0</v>
      </c>
      <c r="AU64" s="127">
        <f>'13 - Ohniště s posezením ...'!P79</f>
        <v>0</v>
      </c>
      <c r="AV64" s="126">
        <f>'13 - Ohniště s posezením ...'!J30</f>
        <v>0</v>
      </c>
      <c r="AW64" s="126">
        <f>'13 - Ohniště s posezením ...'!J31</f>
        <v>0</v>
      </c>
      <c r="AX64" s="126">
        <f>'13 - Ohniště s posezením ...'!J32</f>
        <v>0</v>
      </c>
      <c r="AY64" s="126">
        <f>'13 - Ohniště s posezením ...'!J33</f>
        <v>0</v>
      </c>
      <c r="AZ64" s="126">
        <f>'13 - Ohniště s posezením ...'!F30</f>
        <v>0</v>
      </c>
      <c r="BA64" s="126">
        <f>'13 - Ohniště s posezením ...'!F31</f>
        <v>0</v>
      </c>
      <c r="BB64" s="126">
        <f>'13 - Ohniště s posezením ...'!F32</f>
        <v>0</v>
      </c>
      <c r="BC64" s="126">
        <f>'13 - Ohniště s posezením ...'!F33</f>
        <v>0</v>
      </c>
      <c r="BD64" s="128">
        <f>'13 - Ohniště s posezením ...'!F34</f>
        <v>0</v>
      </c>
      <c r="BT64" s="129" t="s">
        <v>82</v>
      </c>
      <c r="BV64" s="129" t="s">
        <v>76</v>
      </c>
      <c r="BW64" s="129" t="s">
        <v>120</v>
      </c>
      <c r="BX64" s="129" t="s">
        <v>7</v>
      </c>
      <c r="CL64" s="129" t="s">
        <v>21</v>
      </c>
      <c r="CM64" s="129" t="s">
        <v>84</v>
      </c>
    </row>
    <row r="65" s="5" customFormat="1" ht="16.5" customHeight="1">
      <c r="A65" s="117" t="s">
        <v>78</v>
      </c>
      <c r="B65" s="118"/>
      <c r="C65" s="119"/>
      <c r="D65" s="120" t="s">
        <v>121</v>
      </c>
      <c r="E65" s="120"/>
      <c r="F65" s="120"/>
      <c r="G65" s="120"/>
      <c r="H65" s="120"/>
      <c r="I65" s="121"/>
      <c r="J65" s="120" t="s">
        <v>122</v>
      </c>
      <c r="K65" s="120"/>
      <c r="L65" s="120"/>
      <c r="M65" s="120"/>
      <c r="N65" s="120"/>
      <c r="O65" s="120"/>
      <c r="P65" s="120"/>
      <c r="Q65" s="120"/>
      <c r="R65" s="120"/>
      <c r="S65" s="120"/>
      <c r="T65" s="120"/>
      <c r="U65" s="120"/>
      <c r="V65" s="120"/>
      <c r="W65" s="120"/>
      <c r="X65" s="120"/>
      <c r="Y65" s="120"/>
      <c r="Z65" s="120"/>
      <c r="AA65" s="120"/>
      <c r="AB65" s="120"/>
      <c r="AC65" s="120"/>
      <c r="AD65" s="120"/>
      <c r="AE65" s="120"/>
      <c r="AF65" s="120"/>
      <c r="AG65" s="122">
        <f>'14 - Kopec s tunelem'!J27</f>
        <v>0</v>
      </c>
      <c r="AH65" s="121"/>
      <c r="AI65" s="121"/>
      <c r="AJ65" s="121"/>
      <c r="AK65" s="121"/>
      <c r="AL65" s="121"/>
      <c r="AM65" s="121"/>
      <c r="AN65" s="122">
        <f>SUM(AG65,AT65)</f>
        <v>0</v>
      </c>
      <c r="AO65" s="121"/>
      <c r="AP65" s="121"/>
      <c r="AQ65" s="123" t="s">
        <v>81</v>
      </c>
      <c r="AR65" s="124"/>
      <c r="AS65" s="125">
        <v>0</v>
      </c>
      <c r="AT65" s="126">
        <f>ROUND(SUM(AV65:AW65),2)</f>
        <v>0</v>
      </c>
      <c r="AU65" s="127">
        <f>'14 - Kopec s tunelem'!P80</f>
        <v>0</v>
      </c>
      <c r="AV65" s="126">
        <f>'14 - Kopec s tunelem'!J30</f>
        <v>0</v>
      </c>
      <c r="AW65" s="126">
        <f>'14 - Kopec s tunelem'!J31</f>
        <v>0</v>
      </c>
      <c r="AX65" s="126">
        <f>'14 - Kopec s tunelem'!J32</f>
        <v>0</v>
      </c>
      <c r="AY65" s="126">
        <f>'14 - Kopec s tunelem'!J33</f>
        <v>0</v>
      </c>
      <c r="AZ65" s="126">
        <f>'14 - Kopec s tunelem'!F30</f>
        <v>0</v>
      </c>
      <c r="BA65" s="126">
        <f>'14 - Kopec s tunelem'!F31</f>
        <v>0</v>
      </c>
      <c r="BB65" s="126">
        <f>'14 - Kopec s tunelem'!F32</f>
        <v>0</v>
      </c>
      <c r="BC65" s="126">
        <f>'14 - Kopec s tunelem'!F33</f>
        <v>0</v>
      </c>
      <c r="BD65" s="128">
        <f>'14 - Kopec s tunelem'!F34</f>
        <v>0</v>
      </c>
      <c r="BT65" s="129" t="s">
        <v>82</v>
      </c>
      <c r="BV65" s="129" t="s">
        <v>76</v>
      </c>
      <c r="BW65" s="129" t="s">
        <v>123</v>
      </c>
      <c r="BX65" s="129" t="s">
        <v>7</v>
      </c>
      <c r="CL65" s="129" t="s">
        <v>21</v>
      </c>
      <c r="CM65" s="129" t="s">
        <v>84</v>
      </c>
    </row>
    <row r="66" s="5" customFormat="1" ht="16.5" customHeight="1">
      <c r="A66" s="117" t="s">
        <v>78</v>
      </c>
      <c r="B66" s="118"/>
      <c r="C66" s="119"/>
      <c r="D66" s="120" t="s">
        <v>10</v>
      </c>
      <c r="E66" s="120"/>
      <c r="F66" s="120"/>
      <c r="G66" s="120"/>
      <c r="H66" s="120"/>
      <c r="I66" s="121"/>
      <c r="J66" s="120" t="s">
        <v>124</v>
      </c>
      <c r="K66" s="120"/>
      <c r="L66" s="120"/>
      <c r="M66" s="120"/>
      <c r="N66" s="120"/>
      <c r="O66" s="120"/>
      <c r="P66" s="120"/>
      <c r="Q66" s="120"/>
      <c r="R66" s="120"/>
      <c r="S66" s="120"/>
      <c r="T66" s="120"/>
      <c r="U66" s="120"/>
      <c r="V66" s="120"/>
      <c r="W66" s="120"/>
      <c r="X66" s="120"/>
      <c r="Y66" s="120"/>
      <c r="Z66" s="120"/>
      <c r="AA66" s="120"/>
      <c r="AB66" s="120"/>
      <c r="AC66" s="120"/>
      <c r="AD66" s="120"/>
      <c r="AE66" s="120"/>
      <c r="AF66" s="120"/>
      <c r="AG66" s="122">
        <f>'15 - Indiánská vesnička'!J27</f>
        <v>0</v>
      </c>
      <c r="AH66" s="121"/>
      <c r="AI66" s="121"/>
      <c r="AJ66" s="121"/>
      <c r="AK66" s="121"/>
      <c r="AL66" s="121"/>
      <c r="AM66" s="121"/>
      <c r="AN66" s="122">
        <f>SUM(AG66,AT66)</f>
        <v>0</v>
      </c>
      <c r="AO66" s="121"/>
      <c r="AP66" s="121"/>
      <c r="AQ66" s="123" t="s">
        <v>81</v>
      </c>
      <c r="AR66" s="124"/>
      <c r="AS66" s="125">
        <v>0</v>
      </c>
      <c r="AT66" s="126">
        <f>ROUND(SUM(AV66:AW66),2)</f>
        <v>0</v>
      </c>
      <c r="AU66" s="127">
        <f>'15 - Indiánská vesnička'!P79</f>
        <v>0</v>
      </c>
      <c r="AV66" s="126">
        <f>'15 - Indiánská vesnička'!J30</f>
        <v>0</v>
      </c>
      <c r="AW66" s="126">
        <f>'15 - Indiánská vesnička'!J31</f>
        <v>0</v>
      </c>
      <c r="AX66" s="126">
        <f>'15 - Indiánská vesnička'!J32</f>
        <v>0</v>
      </c>
      <c r="AY66" s="126">
        <f>'15 - Indiánská vesnička'!J33</f>
        <v>0</v>
      </c>
      <c r="AZ66" s="126">
        <f>'15 - Indiánská vesnička'!F30</f>
        <v>0</v>
      </c>
      <c r="BA66" s="126">
        <f>'15 - Indiánská vesnička'!F31</f>
        <v>0</v>
      </c>
      <c r="BB66" s="126">
        <f>'15 - Indiánská vesnička'!F32</f>
        <v>0</v>
      </c>
      <c r="BC66" s="126">
        <f>'15 - Indiánská vesnička'!F33</f>
        <v>0</v>
      </c>
      <c r="BD66" s="128">
        <f>'15 - Indiánská vesnička'!F34</f>
        <v>0</v>
      </c>
      <c r="BT66" s="129" t="s">
        <v>82</v>
      </c>
      <c r="BV66" s="129" t="s">
        <v>76</v>
      </c>
      <c r="BW66" s="129" t="s">
        <v>125</v>
      </c>
      <c r="BX66" s="129" t="s">
        <v>7</v>
      </c>
      <c r="CL66" s="129" t="s">
        <v>21</v>
      </c>
      <c r="CM66" s="129" t="s">
        <v>84</v>
      </c>
    </row>
    <row r="67" s="5" customFormat="1" ht="16.5" customHeight="1">
      <c r="A67" s="117" t="s">
        <v>78</v>
      </c>
      <c r="B67" s="118"/>
      <c r="C67" s="119"/>
      <c r="D67" s="120" t="s">
        <v>126</v>
      </c>
      <c r="E67" s="120"/>
      <c r="F67" s="120"/>
      <c r="G67" s="120"/>
      <c r="H67" s="120"/>
      <c r="I67" s="121"/>
      <c r="J67" s="120" t="s">
        <v>127</v>
      </c>
      <c r="K67" s="120"/>
      <c r="L67" s="120"/>
      <c r="M67" s="120"/>
      <c r="N67" s="120"/>
      <c r="O67" s="120"/>
      <c r="P67" s="120"/>
      <c r="Q67" s="120"/>
      <c r="R67" s="120"/>
      <c r="S67" s="120"/>
      <c r="T67" s="120"/>
      <c r="U67" s="120"/>
      <c r="V67" s="120"/>
      <c r="W67" s="120"/>
      <c r="X67" s="120"/>
      <c r="Y67" s="120"/>
      <c r="Z67" s="120"/>
      <c r="AA67" s="120"/>
      <c r="AB67" s="120"/>
      <c r="AC67" s="120"/>
      <c r="AD67" s="120"/>
      <c r="AE67" s="120"/>
      <c r="AF67" s="120"/>
      <c r="AG67" s="122">
        <f>'16 - Rozcestník'!J27</f>
        <v>0</v>
      </c>
      <c r="AH67" s="121"/>
      <c r="AI67" s="121"/>
      <c r="AJ67" s="121"/>
      <c r="AK67" s="121"/>
      <c r="AL67" s="121"/>
      <c r="AM67" s="121"/>
      <c r="AN67" s="122">
        <f>SUM(AG67,AT67)</f>
        <v>0</v>
      </c>
      <c r="AO67" s="121"/>
      <c r="AP67" s="121"/>
      <c r="AQ67" s="123" t="s">
        <v>81</v>
      </c>
      <c r="AR67" s="124"/>
      <c r="AS67" s="125">
        <v>0</v>
      </c>
      <c r="AT67" s="126">
        <f>ROUND(SUM(AV67:AW67),2)</f>
        <v>0</v>
      </c>
      <c r="AU67" s="127">
        <f>'16 - Rozcestník'!P79</f>
        <v>0</v>
      </c>
      <c r="AV67" s="126">
        <f>'16 - Rozcestník'!J30</f>
        <v>0</v>
      </c>
      <c r="AW67" s="126">
        <f>'16 - Rozcestník'!J31</f>
        <v>0</v>
      </c>
      <c r="AX67" s="126">
        <f>'16 - Rozcestník'!J32</f>
        <v>0</v>
      </c>
      <c r="AY67" s="126">
        <f>'16 - Rozcestník'!J33</f>
        <v>0</v>
      </c>
      <c r="AZ67" s="126">
        <f>'16 - Rozcestník'!F30</f>
        <v>0</v>
      </c>
      <c r="BA67" s="126">
        <f>'16 - Rozcestník'!F31</f>
        <v>0</v>
      </c>
      <c r="BB67" s="126">
        <f>'16 - Rozcestník'!F32</f>
        <v>0</v>
      </c>
      <c r="BC67" s="126">
        <f>'16 - Rozcestník'!F33</f>
        <v>0</v>
      </c>
      <c r="BD67" s="128">
        <f>'16 - Rozcestník'!F34</f>
        <v>0</v>
      </c>
      <c r="BT67" s="129" t="s">
        <v>82</v>
      </c>
      <c r="BV67" s="129" t="s">
        <v>76</v>
      </c>
      <c r="BW67" s="129" t="s">
        <v>128</v>
      </c>
      <c r="BX67" s="129" t="s">
        <v>7</v>
      </c>
      <c r="CL67" s="129" t="s">
        <v>21</v>
      </c>
      <c r="CM67" s="129" t="s">
        <v>84</v>
      </c>
    </row>
    <row r="68" s="5" customFormat="1" ht="16.5" customHeight="1">
      <c r="A68" s="117" t="s">
        <v>78</v>
      </c>
      <c r="B68" s="118"/>
      <c r="C68" s="119"/>
      <c r="D68" s="120" t="s">
        <v>129</v>
      </c>
      <c r="E68" s="120"/>
      <c r="F68" s="120"/>
      <c r="G68" s="120"/>
      <c r="H68" s="120"/>
      <c r="I68" s="121"/>
      <c r="J68" s="120" t="s">
        <v>130</v>
      </c>
      <c r="K68" s="120"/>
      <c r="L68" s="120"/>
      <c r="M68" s="120"/>
      <c r="N68" s="120"/>
      <c r="O68" s="120"/>
      <c r="P68" s="120"/>
      <c r="Q68" s="120"/>
      <c r="R68" s="120"/>
      <c r="S68" s="120"/>
      <c r="T68" s="120"/>
      <c r="U68" s="120"/>
      <c r="V68" s="120"/>
      <c r="W68" s="120"/>
      <c r="X68" s="120"/>
      <c r="Y68" s="120"/>
      <c r="Z68" s="120"/>
      <c r="AA68" s="120"/>
      <c r="AB68" s="120"/>
      <c r="AC68" s="120"/>
      <c r="AD68" s="120"/>
      <c r="AE68" s="120"/>
      <c r="AF68" s="120"/>
      <c r="AG68" s="122">
        <f>'17 - Prameniště s předzah...'!J27</f>
        <v>0</v>
      </c>
      <c r="AH68" s="121"/>
      <c r="AI68" s="121"/>
      <c r="AJ68" s="121"/>
      <c r="AK68" s="121"/>
      <c r="AL68" s="121"/>
      <c r="AM68" s="121"/>
      <c r="AN68" s="122">
        <f>SUM(AG68,AT68)</f>
        <v>0</v>
      </c>
      <c r="AO68" s="121"/>
      <c r="AP68" s="121"/>
      <c r="AQ68" s="123" t="s">
        <v>81</v>
      </c>
      <c r="AR68" s="124"/>
      <c r="AS68" s="125">
        <v>0</v>
      </c>
      <c r="AT68" s="126">
        <f>ROUND(SUM(AV68:AW68),2)</f>
        <v>0</v>
      </c>
      <c r="AU68" s="127">
        <f>'17 - Prameniště s předzah...'!P80</f>
        <v>0</v>
      </c>
      <c r="AV68" s="126">
        <f>'17 - Prameniště s předzah...'!J30</f>
        <v>0</v>
      </c>
      <c r="AW68" s="126">
        <f>'17 - Prameniště s předzah...'!J31</f>
        <v>0</v>
      </c>
      <c r="AX68" s="126">
        <f>'17 - Prameniště s předzah...'!J32</f>
        <v>0</v>
      </c>
      <c r="AY68" s="126">
        <f>'17 - Prameniště s předzah...'!J33</f>
        <v>0</v>
      </c>
      <c r="AZ68" s="126">
        <f>'17 - Prameniště s předzah...'!F30</f>
        <v>0</v>
      </c>
      <c r="BA68" s="126">
        <f>'17 - Prameniště s předzah...'!F31</f>
        <v>0</v>
      </c>
      <c r="BB68" s="126">
        <f>'17 - Prameniště s předzah...'!F32</f>
        <v>0</v>
      </c>
      <c r="BC68" s="126">
        <f>'17 - Prameniště s předzah...'!F33</f>
        <v>0</v>
      </c>
      <c r="BD68" s="128">
        <f>'17 - Prameniště s předzah...'!F34</f>
        <v>0</v>
      </c>
      <c r="BT68" s="129" t="s">
        <v>82</v>
      </c>
      <c r="BV68" s="129" t="s">
        <v>76</v>
      </c>
      <c r="BW68" s="129" t="s">
        <v>131</v>
      </c>
      <c r="BX68" s="129" t="s">
        <v>7</v>
      </c>
      <c r="CL68" s="129" t="s">
        <v>21</v>
      </c>
      <c r="CM68" s="129" t="s">
        <v>84</v>
      </c>
    </row>
    <row r="69" s="5" customFormat="1" ht="31.5" customHeight="1">
      <c r="A69" s="117" t="s">
        <v>78</v>
      </c>
      <c r="B69" s="118"/>
      <c r="C69" s="119"/>
      <c r="D69" s="120" t="s">
        <v>132</v>
      </c>
      <c r="E69" s="120"/>
      <c r="F69" s="120"/>
      <c r="G69" s="120"/>
      <c r="H69" s="120"/>
      <c r="I69" s="121"/>
      <c r="J69" s="120" t="s">
        <v>133</v>
      </c>
      <c r="K69" s="120"/>
      <c r="L69" s="120"/>
      <c r="M69" s="120"/>
      <c r="N69" s="120"/>
      <c r="O69" s="120"/>
      <c r="P69" s="120"/>
      <c r="Q69" s="120"/>
      <c r="R69" s="120"/>
      <c r="S69" s="120"/>
      <c r="T69" s="120"/>
      <c r="U69" s="120"/>
      <c r="V69" s="120"/>
      <c r="W69" s="120"/>
      <c r="X69" s="120"/>
      <c r="Y69" s="120"/>
      <c r="Z69" s="120"/>
      <c r="AA69" s="120"/>
      <c r="AB69" s="120"/>
      <c r="AC69" s="120"/>
      <c r="AD69" s="120"/>
      <c r="AE69" s="120"/>
      <c r="AF69" s="120"/>
      <c r="AG69" s="122">
        <f>'18 - Terénní vlnka, úprav...'!J27</f>
        <v>0</v>
      </c>
      <c r="AH69" s="121"/>
      <c r="AI69" s="121"/>
      <c r="AJ69" s="121"/>
      <c r="AK69" s="121"/>
      <c r="AL69" s="121"/>
      <c r="AM69" s="121"/>
      <c r="AN69" s="122">
        <f>SUM(AG69,AT69)</f>
        <v>0</v>
      </c>
      <c r="AO69" s="121"/>
      <c r="AP69" s="121"/>
      <c r="AQ69" s="123" t="s">
        <v>81</v>
      </c>
      <c r="AR69" s="124"/>
      <c r="AS69" s="125">
        <v>0</v>
      </c>
      <c r="AT69" s="126">
        <f>ROUND(SUM(AV69:AW69),2)</f>
        <v>0</v>
      </c>
      <c r="AU69" s="127">
        <f>'18 - Terénní vlnka, úprav...'!P78</f>
        <v>0</v>
      </c>
      <c r="AV69" s="126">
        <f>'18 - Terénní vlnka, úprav...'!J30</f>
        <v>0</v>
      </c>
      <c r="AW69" s="126">
        <f>'18 - Terénní vlnka, úprav...'!J31</f>
        <v>0</v>
      </c>
      <c r="AX69" s="126">
        <f>'18 - Terénní vlnka, úprav...'!J32</f>
        <v>0</v>
      </c>
      <c r="AY69" s="126">
        <f>'18 - Terénní vlnka, úprav...'!J33</f>
        <v>0</v>
      </c>
      <c r="AZ69" s="126">
        <f>'18 - Terénní vlnka, úprav...'!F30</f>
        <v>0</v>
      </c>
      <c r="BA69" s="126">
        <f>'18 - Terénní vlnka, úprav...'!F31</f>
        <v>0</v>
      </c>
      <c r="BB69" s="126">
        <f>'18 - Terénní vlnka, úprav...'!F32</f>
        <v>0</v>
      </c>
      <c r="BC69" s="126">
        <f>'18 - Terénní vlnka, úprav...'!F33</f>
        <v>0</v>
      </c>
      <c r="BD69" s="128">
        <f>'18 - Terénní vlnka, úprav...'!F34</f>
        <v>0</v>
      </c>
      <c r="BT69" s="129" t="s">
        <v>82</v>
      </c>
      <c r="BV69" s="129" t="s">
        <v>76</v>
      </c>
      <c r="BW69" s="129" t="s">
        <v>134</v>
      </c>
      <c r="BX69" s="129" t="s">
        <v>7</v>
      </c>
      <c r="CL69" s="129" t="s">
        <v>21</v>
      </c>
      <c r="CM69" s="129" t="s">
        <v>84</v>
      </c>
    </row>
    <row r="70" s="5" customFormat="1" ht="16.5" customHeight="1">
      <c r="A70" s="117" t="s">
        <v>78</v>
      </c>
      <c r="B70" s="118"/>
      <c r="C70" s="119"/>
      <c r="D70" s="120" t="s">
        <v>135</v>
      </c>
      <c r="E70" s="120"/>
      <c r="F70" s="120"/>
      <c r="G70" s="120"/>
      <c r="H70" s="120"/>
      <c r="I70" s="121"/>
      <c r="J70" s="120" t="s">
        <v>136</v>
      </c>
      <c r="K70" s="120"/>
      <c r="L70" s="120"/>
      <c r="M70" s="120"/>
      <c r="N70" s="120"/>
      <c r="O70" s="120"/>
      <c r="P70" s="120"/>
      <c r="Q70" s="120"/>
      <c r="R70" s="120"/>
      <c r="S70" s="120"/>
      <c r="T70" s="120"/>
      <c r="U70" s="120"/>
      <c r="V70" s="120"/>
      <c r="W70" s="120"/>
      <c r="X70" s="120"/>
      <c r="Y70" s="120"/>
      <c r="Z70" s="120"/>
      <c r="AA70" s="120"/>
      <c r="AB70" s="120"/>
      <c r="AC70" s="120"/>
      <c r="AD70" s="120"/>
      <c r="AE70" s="120"/>
      <c r="AF70" s="120"/>
      <c r="AG70" s="122">
        <f>'19 - Sluneční hodiny'!J27</f>
        <v>0</v>
      </c>
      <c r="AH70" s="121"/>
      <c r="AI70" s="121"/>
      <c r="AJ70" s="121"/>
      <c r="AK70" s="121"/>
      <c r="AL70" s="121"/>
      <c r="AM70" s="121"/>
      <c r="AN70" s="122">
        <f>SUM(AG70,AT70)</f>
        <v>0</v>
      </c>
      <c r="AO70" s="121"/>
      <c r="AP70" s="121"/>
      <c r="AQ70" s="123" t="s">
        <v>81</v>
      </c>
      <c r="AR70" s="124"/>
      <c r="AS70" s="125">
        <v>0</v>
      </c>
      <c r="AT70" s="126">
        <f>ROUND(SUM(AV70:AW70),2)</f>
        <v>0</v>
      </c>
      <c r="AU70" s="127">
        <f>'19 - Sluneční hodiny'!P78</f>
        <v>0</v>
      </c>
      <c r="AV70" s="126">
        <f>'19 - Sluneční hodiny'!J30</f>
        <v>0</v>
      </c>
      <c r="AW70" s="126">
        <f>'19 - Sluneční hodiny'!J31</f>
        <v>0</v>
      </c>
      <c r="AX70" s="126">
        <f>'19 - Sluneční hodiny'!J32</f>
        <v>0</v>
      </c>
      <c r="AY70" s="126">
        <f>'19 - Sluneční hodiny'!J33</f>
        <v>0</v>
      </c>
      <c r="AZ70" s="126">
        <f>'19 - Sluneční hodiny'!F30</f>
        <v>0</v>
      </c>
      <c r="BA70" s="126">
        <f>'19 - Sluneční hodiny'!F31</f>
        <v>0</v>
      </c>
      <c r="BB70" s="126">
        <f>'19 - Sluneční hodiny'!F32</f>
        <v>0</v>
      </c>
      <c r="BC70" s="126">
        <f>'19 - Sluneční hodiny'!F33</f>
        <v>0</v>
      </c>
      <c r="BD70" s="128">
        <f>'19 - Sluneční hodiny'!F34</f>
        <v>0</v>
      </c>
      <c r="BT70" s="129" t="s">
        <v>82</v>
      </c>
      <c r="BV70" s="129" t="s">
        <v>76</v>
      </c>
      <c r="BW70" s="129" t="s">
        <v>137</v>
      </c>
      <c r="BX70" s="129" t="s">
        <v>7</v>
      </c>
      <c r="CL70" s="129" t="s">
        <v>21</v>
      </c>
      <c r="CM70" s="129" t="s">
        <v>84</v>
      </c>
    </row>
    <row r="71" s="5" customFormat="1" ht="16.5" customHeight="1">
      <c r="A71" s="117" t="s">
        <v>78</v>
      </c>
      <c r="B71" s="118"/>
      <c r="C71" s="119"/>
      <c r="D71" s="120" t="s">
        <v>138</v>
      </c>
      <c r="E71" s="120"/>
      <c r="F71" s="120"/>
      <c r="G71" s="120"/>
      <c r="H71" s="120"/>
      <c r="I71" s="121"/>
      <c r="J71" s="120" t="s">
        <v>139</v>
      </c>
      <c r="K71" s="120"/>
      <c r="L71" s="120"/>
      <c r="M71" s="120"/>
      <c r="N71" s="120"/>
      <c r="O71" s="120"/>
      <c r="P71" s="120"/>
      <c r="Q71" s="120"/>
      <c r="R71" s="120"/>
      <c r="S71" s="120"/>
      <c r="T71" s="120"/>
      <c r="U71" s="120"/>
      <c r="V71" s="120"/>
      <c r="W71" s="120"/>
      <c r="X71" s="120"/>
      <c r="Y71" s="120"/>
      <c r="Z71" s="120"/>
      <c r="AA71" s="120"/>
      <c r="AB71" s="120"/>
      <c r="AC71" s="120"/>
      <c r="AD71" s="120"/>
      <c r="AE71" s="120"/>
      <c r="AF71" s="120"/>
      <c r="AG71" s="122">
        <f>'20 - Bourání'!J27</f>
        <v>0</v>
      </c>
      <c r="AH71" s="121"/>
      <c r="AI71" s="121"/>
      <c r="AJ71" s="121"/>
      <c r="AK71" s="121"/>
      <c r="AL71" s="121"/>
      <c r="AM71" s="121"/>
      <c r="AN71" s="122">
        <f>SUM(AG71,AT71)</f>
        <v>0</v>
      </c>
      <c r="AO71" s="121"/>
      <c r="AP71" s="121"/>
      <c r="AQ71" s="123" t="s">
        <v>81</v>
      </c>
      <c r="AR71" s="124"/>
      <c r="AS71" s="125">
        <v>0</v>
      </c>
      <c r="AT71" s="126">
        <f>ROUND(SUM(AV71:AW71),2)</f>
        <v>0</v>
      </c>
      <c r="AU71" s="127">
        <f>'20 - Bourání'!P87</f>
        <v>0</v>
      </c>
      <c r="AV71" s="126">
        <f>'20 - Bourání'!J30</f>
        <v>0</v>
      </c>
      <c r="AW71" s="126">
        <f>'20 - Bourání'!J31</f>
        <v>0</v>
      </c>
      <c r="AX71" s="126">
        <f>'20 - Bourání'!J32</f>
        <v>0</v>
      </c>
      <c r="AY71" s="126">
        <f>'20 - Bourání'!J33</f>
        <v>0</v>
      </c>
      <c r="AZ71" s="126">
        <f>'20 - Bourání'!F30</f>
        <v>0</v>
      </c>
      <c r="BA71" s="126">
        <f>'20 - Bourání'!F31</f>
        <v>0</v>
      </c>
      <c r="BB71" s="126">
        <f>'20 - Bourání'!F32</f>
        <v>0</v>
      </c>
      <c r="BC71" s="126">
        <f>'20 - Bourání'!F33</f>
        <v>0</v>
      </c>
      <c r="BD71" s="128">
        <f>'20 - Bourání'!F34</f>
        <v>0</v>
      </c>
      <c r="BT71" s="129" t="s">
        <v>82</v>
      </c>
      <c r="BV71" s="129" t="s">
        <v>76</v>
      </c>
      <c r="BW71" s="129" t="s">
        <v>140</v>
      </c>
      <c r="BX71" s="129" t="s">
        <v>7</v>
      </c>
      <c r="CL71" s="129" t="s">
        <v>21</v>
      </c>
      <c r="CM71" s="129" t="s">
        <v>84</v>
      </c>
    </row>
    <row r="72" s="5" customFormat="1" ht="16.5" customHeight="1">
      <c r="A72" s="117" t="s">
        <v>78</v>
      </c>
      <c r="B72" s="118"/>
      <c r="C72" s="119"/>
      <c r="D72" s="120" t="s">
        <v>9</v>
      </c>
      <c r="E72" s="120"/>
      <c r="F72" s="120"/>
      <c r="G72" s="120"/>
      <c r="H72" s="120"/>
      <c r="I72" s="121"/>
      <c r="J72" s="120" t="s">
        <v>141</v>
      </c>
      <c r="K72" s="120"/>
      <c r="L72" s="120"/>
      <c r="M72" s="120"/>
      <c r="N72" s="120"/>
      <c r="O72" s="120"/>
      <c r="P72" s="120"/>
      <c r="Q72" s="120"/>
      <c r="R72" s="120"/>
      <c r="S72" s="120"/>
      <c r="T72" s="120"/>
      <c r="U72" s="120"/>
      <c r="V72" s="120"/>
      <c r="W72" s="120"/>
      <c r="X72" s="120"/>
      <c r="Y72" s="120"/>
      <c r="Z72" s="120"/>
      <c r="AA72" s="120"/>
      <c r="AB72" s="120"/>
      <c r="AC72" s="120"/>
      <c r="AD72" s="120"/>
      <c r="AE72" s="120"/>
      <c r="AF72" s="120"/>
      <c r="AG72" s="122">
        <f>'21 - Ostatní náklady'!J27</f>
        <v>0</v>
      </c>
      <c r="AH72" s="121"/>
      <c r="AI72" s="121"/>
      <c r="AJ72" s="121"/>
      <c r="AK72" s="121"/>
      <c r="AL72" s="121"/>
      <c r="AM72" s="121"/>
      <c r="AN72" s="122">
        <f>SUM(AG72,AT72)</f>
        <v>0</v>
      </c>
      <c r="AO72" s="121"/>
      <c r="AP72" s="121"/>
      <c r="AQ72" s="123" t="s">
        <v>81</v>
      </c>
      <c r="AR72" s="124"/>
      <c r="AS72" s="125">
        <v>0</v>
      </c>
      <c r="AT72" s="126">
        <f>ROUND(SUM(AV72:AW72),2)</f>
        <v>0</v>
      </c>
      <c r="AU72" s="127">
        <f>'21 - Ostatní náklady'!P78</f>
        <v>0</v>
      </c>
      <c r="AV72" s="126">
        <f>'21 - Ostatní náklady'!J30</f>
        <v>0</v>
      </c>
      <c r="AW72" s="126">
        <f>'21 - Ostatní náklady'!J31</f>
        <v>0</v>
      </c>
      <c r="AX72" s="126">
        <f>'21 - Ostatní náklady'!J32</f>
        <v>0</v>
      </c>
      <c r="AY72" s="126">
        <f>'21 - Ostatní náklady'!J33</f>
        <v>0</v>
      </c>
      <c r="AZ72" s="126">
        <f>'21 - Ostatní náklady'!F30</f>
        <v>0</v>
      </c>
      <c r="BA72" s="126">
        <f>'21 - Ostatní náklady'!F31</f>
        <v>0</v>
      </c>
      <c r="BB72" s="126">
        <f>'21 - Ostatní náklady'!F32</f>
        <v>0</v>
      </c>
      <c r="BC72" s="126">
        <f>'21 - Ostatní náklady'!F33</f>
        <v>0</v>
      </c>
      <c r="BD72" s="128">
        <f>'21 - Ostatní náklady'!F34</f>
        <v>0</v>
      </c>
      <c r="BT72" s="129" t="s">
        <v>82</v>
      </c>
      <c r="BV72" s="129" t="s">
        <v>76</v>
      </c>
      <c r="BW72" s="129" t="s">
        <v>142</v>
      </c>
      <c r="BX72" s="129" t="s">
        <v>7</v>
      </c>
      <c r="CL72" s="129" t="s">
        <v>21</v>
      </c>
      <c r="CM72" s="129" t="s">
        <v>84</v>
      </c>
    </row>
    <row r="73" s="5" customFormat="1" ht="16.5" customHeight="1">
      <c r="A73" s="117" t="s">
        <v>78</v>
      </c>
      <c r="B73" s="118"/>
      <c r="C73" s="119"/>
      <c r="D73" s="120" t="s">
        <v>143</v>
      </c>
      <c r="E73" s="120"/>
      <c r="F73" s="120"/>
      <c r="G73" s="120"/>
      <c r="H73" s="120"/>
      <c r="I73" s="121"/>
      <c r="J73" s="120" t="s">
        <v>144</v>
      </c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  <c r="W73" s="120"/>
      <c r="X73" s="120"/>
      <c r="Y73" s="120"/>
      <c r="Z73" s="120"/>
      <c r="AA73" s="120"/>
      <c r="AB73" s="120"/>
      <c r="AC73" s="120"/>
      <c r="AD73" s="120"/>
      <c r="AE73" s="120"/>
      <c r="AF73" s="120"/>
      <c r="AG73" s="122">
        <f>'22 - VRN'!J27</f>
        <v>0</v>
      </c>
      <c r="AH73" s="121"/>
      <c r="AI73" s="121"/>
      <c r="AJ73" s="121"/>
      <c r="AK73" s="121"/>
      <c r="AL73" s="121"/>
      <c r="AM73" s="121"/>
      <c r="AN73" s="122">
        <f>SUM(AG73,AT73)</f>
        <v>0</v>
      </c>
      <c r="AO73" s="121"/>
      <c r="AP73" s="121"/>
      <c r="AQ73" s="123" t="s">
        <v>81</v>
      </c>
      <c r="AR73" s="124"/>
      <c r="AS73" s="130">
        <v>0</v>
      </c>
      <c r="AT73" s="131">
        <f>ROUND(SUM(AV73:AW73),2)</f>
        <v>0</v>
      </c>
      <c r="AU73" s="132">
        <f>'22 - VRN'!P81</f>
        <v>0</v>
      </c>
      <c r="AV73" s="131">
        <f>'22 - VRN'!J30</f>
        <v>0</v>
      </c>
      <c r="AW73" s="131">
        <f>'22 - VRN'!J31</f>
        <v>0</v>
      </c>
      <c r="AX73" s="131">
        <f>'22 - VRN'!J32</f>
        <v>0</v>
      </c>
      <c r="AY73" s="131">
        <f>'22 - VRN'!J33</f>
        <v>0</v>
      </c>
      <c r="AZ73" s="131">
        <f>'22 - VRN'!F30</f>
        <v>0</v>
      </c>
      <c r="BA73" s="131">
        <f>'22 - VRN'!F31</f>
        <v>0</v>
      </c>
      <c r="BB73" s="131">
        <f>'22 - VRN'!F32</f>
        <v>0</v>
      </c>
      <c r="BC73" s="131">
        <f>'22 - VRN'!F33</f>
        <v>0</v>
      </c>
      <c r="BD73" s="133">
        <f>'22 - VRN'!F34</f>
        <v>0</v>
      </c>
      <c r="BT73" s="129" t="s">
        <v>82</v>
      </c>
      <c r="BV73" s="129" t="s">
        <v>76</v>
      </c>
      <c r="BW73" s="129" t="s">
        <v>145</v>
      </c>
      <c r="BX73" s="129" t="s">
        <v>7</v>
      </c>
      <c r="CL73" s="129" t="s">
        <v>21</v>
      </c>
      <c r="CM73" s="129" t="s">
        <v>84</v>
      </c>
    </row>
    <row r="74" s="1" customFormat="1" ht="30" customHeight="1">
      <c r="B74" s="44"/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72"/>
      <c r="AJ74" s="72"/>
      <c r="AK74" s="72"/>
      <c r="AL74" s="72"/>
      <c r="AM74" s="72"/>
      <c r="AN74" s="72"/>
      <c r="AO74" s="72"/>
      <c r="AP74" s="72"/>
      <c r="AQ74" s="72"/>
      <c r="AR74" s="70"/>
    </row>
    <row r="75" s="1" customFormat="1" ht="6.96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  <c r="AO75" s="66"/>
      <c r="AP75" s="66"/>
      <c r="AQ75" s="66"/>
      <c r="AR75" s="70"/>
    </row>
  </sheetData>
  <sheetProtection sheet="1" formatColumns="0" formatRows="0" objects="1" scenarios="1" spinCount="100000" saltValue="s8BBynm1DKQrBLJz9M1nEbDgj9QZbNpIk6yhmBj0OEC4n0f5oLYd+IiFAYyF7HpXvJ+jo/p4YZx8vgqVa3gO+w==" hashValue="EQp5/GTTHjhd5LwABPjfUJw/330CgZhEMNsGYhB1kQK37T0OdKCUED8Qh8mNeL6K8tZqKe28klNRzTCP6RDWpQ==" algorithmName="SHA-512" password="CC35"/>
  <mergeCells count="125">
    <mergeCell ref="BE5:BE32"/>
    <mergeCell ref="W30:AE30"/>
    <mergeCell ref="X32:AB32"/>
    <mergeCell ref="AK32:AO32"/>
    <mergeCell ref="AR2:BE2"/>
    <mergeCell ref="K5:AO5"/>
    <mergeCell ref="W28:AE28"/>
    <mergeCell ref="AK28:AO28"/>
    <mergeCell ref="AN70:AP70"/>
    <mergeCell ref="AN69:AP69"/>
    <mergeCell ref="AN71:AP71"/>
    <mergeCell ref="AN72:AP72"/>
    <mergeCell ref="AN73:AP73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  <mergeCell ref="W29:AE29"/>
    <mergeCell ref="AK29:AO29"/>
    <mergeCell ref="D73:H73"/>
    <mergeCell ref="D67:H67"/>
    <mergeCell ref="D66:H66"/>
    <mergeCell ref="D68:H68"/>
    <mergeCell ref="D69:H69"/>
    <mergeCell ref="D70:H70"/>
    <mergeCell ref="D71:H71"/>
    <mergeCell ref="D72:H72"/>
    <mergeCell ref="AM46:AP46"/>
    <mergeCell ref="AS46:AT48"/>
    <mergeCell ref="AN49:AP49"/>
    <mergeCell ref="J65:AF65"/>
    <mergeCell ref="J64:AF64"/>
    <mergeCell ref="J66:AF66"/>
    <mergeCell ref="J67:AF67"/>
    <mergeCell ref="J68:AF68"/>
    <mergeCell ref="J69:AF69"/>
    <mergeCell ref="J70:AF70"/>
    <mergeCell ref="J71:AF71"/>
    <mergeCell ref="J72:AF72"/>
    <mergeCell ref="J73:AF73"/>
    <mergeCell ref="AG64:AM64"/>
    <mergeCell ref="AG63:AM63"/>
    <mergeCell ref="AG65:AM65"/>
    <mergeCell ref="AG66:AM66"/>
    <mergeCell ref="AG67:AM67"/>
    <mergeCell ref="AG68:AM68"/>
    <mergeCell ref="AG69:AM69"/>
    <mergeCell ref="AG70:AM70"/>
    <mergeCell ref="AG71:AM71"/>
    <mergeCell ref="AG72:AM72"/>
    <mergeCell ref="AG73:AM73"/>
    <mergeCell ref="AN53:AP53"/>
    <mergeCell ref="AN52:AP52"/>
    <mergeCell ref="AG52:AM52"/>
    <mergeCell ref="AG53:AM53"/>
    <mergeCell ref="AG54:AM54"/>
    <mergeCell ref="AG55:AM55"/>
    <mergeCell ref="AG56:AM56"/>
    <mergeCell ref="AG57:AM57"/>
    <mergeCell ref="AG58:AM58"/>
    <mergeCell ref="AG59:AM59"/>
    <mergeCell ref="AG60:AM60"/>
    <mergeCell ref="AG61:AM61"/>
    <mergeCell ref="AG62:AM62"/>
    <mergeCell ref="L42:AO42"/>
    <mergeCell ref="AM44:AN44"/>
    <mergeCell ref="I49:AF49"/>
    <mergeCell ref="AG49:AM49"/>
    <mergeCell ref="J53:AF53"/>
    <mergeCell ref="J54:AF54"/>
    <mergeCell ref="J55:AF55"/>
    <mergeCell ref="J56:AF56"/>
    <mergeCell ref="J57:AF57"/>
    <mergeCell ref="J58:AF58"/>
    <mergeCell ref="J59:AF59"/>
    <mergeCell ref="J60:AF60"/>
    <mergeCell ref="J61:AF61"/>
    <mergeCell ref="J62:AF62"/>
    <mergeCell ref="J63:AF63"/>
    <mergeCell ref="AG51:AM51"/>
    <mergeCell ref="C49:G49"/>
    <mergeCell ref="D52:H52"/>
    <mergeCell ref="D53:H53"/>
    <mergeCell ref="D54:H54"/>
    <mergeCell ref="D55:H55"/>
    <mergeCell ref="D56:H56"/>
    <mergeCell ref="AN54:AP54"/>
    <mergeCell ref="AN59:AP59"/>
    <mergeCell ref="AN57:AP57"/>
    <mergeCell ref="AN55:AP55"/>
    <mergeCell ref="AN56:AP56"/>
    <mergeCell ref="AN58:AP58"/>
    <mergeCell ref="AN60:AP60"/>
    <mergeCell ref="AN61:AP61"/>
    <mergeCell ref="AN62:AP62"/>
    <mergeCell ref="AN63:AP63"/>
    <mergeCell ref="AN64:AP64"/>
    <mergeCell ref="AN65:AP65"/>
    <mergeCell ref="AN66:AP66"/>
    <mergeCell ref="AN67:AP67"/>
    <mergeCell ref="AN68:AP68"/>
    <mergeCell ref="AN51:AP51"/>
    <mergeCell ref="D57:H57"/>
    <mergeCell ref="D58:H58"/>
    <mergeCell ref="D59:H59"/>
    <mergeCell ref="D60:H60"/>
    <mergeCell ref="D61:H61"/>
    <mergeCell ref="D62:H62"/>
    <mergeCell ref="D63:H63"/>
    <mergeCell ref="D64:H64"/>
    <mergeCell ref="D65:H65"/>
  </mergeCells>
  <hyperlinks>
    <hyperlink ref="K1:S1" location="C2" display="1) Rekapitulace stavby"/>
    <hyperlink ref="W1:AI1" location="C51" display="2) Rekapitulace objektů stavby a soupisů prací"/>
    <hyperlink ref="A52" location="'01 - Plocha různých úrovn...'!C2" display="/"/>
    <hyperlink ref="A53" location="'02 - Ptačí budka'!C2" display="/"/>
    <hyperlink ref="A54" location="'03 - Hmatový chodník'!C2" display="/"/>
    <hyperlink ref="A55" location="'04 - Hmyzí hotel'!C2" display="/"/>
    <hyperlink ref="A56" location="'05 - Dílnička'!C2" display="/"/>
    <hyperlink ref="A57" location="'06 - Balanční kladina Z'!C2" display="/"/>
    <hyperlink ref="A58" location="'07 - Zvonkohra'!C2" display="/"/>
    <hyperlink ref="A59" location="'08 - Dendrofón'!C2" display="/"/>
    <hyperlink ref="A60" location="'09 - Zpevněné kmeny strom...'!C2" display="/"/>
    <hyperlink ref="A61" location="'10 - Bylinková a okrasná ...'!C2" display="/"/>
    <hyperlink ref="A62" location="'11 - Dílničky kolem stáva...'!C2" display="/"/>
    <hyperlink ref="A63" location="'12 - Vyvýšené proutěné zá...'!C2" display="/"/>
    <hyperlink ref="A64" location="'13 - Ohniště s posezením ...'!C2" display="/"/>
    <hyperlink ref="A65" location="'14 - Kopec s tunelem'!C2" display="/"/>
    <hyperlink ref="A66" location="'15 - Indiánská vesnička'!C2" display="/"/>
    <hyperlink ref="A67" location="'16 - Rozcestník'!C2" display="/"/>
    <hyperlink ref="A68" location="'17 - Prameniště s předzah...'!C2" display="/"/>
    <hyperlink ref="A69" location="'18 - Terénní vlnka, úprav...'!C2" display="/"/>
    <hyperlink ref="A70" location="'19 - Sluneční hodiny'!C2" display="/"/>
    <hyperlink ref="A71" location="'20 - Bourání'!C2" display="/"/>
    <hyperlink ref="A72" location="'21 - Ostatní náklady'!C2" display="/"/>
    <hyperlink ref="A73" location="'22 - VRN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146</v>
      </c>
      <c r="G1" s="137" t="s">
        <v>147</v>
      </c>
      <c r="H1" s="137"/>
      <c r="I1" s="138"/>
      <c r="J1" s="137" t="s">
        <v>148</v>
      </c>
      <c r="K1" s="136" t="s">
        <v>149</v>
      </c>
      <c r="L1" s="137" t="s">
        <v>150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108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84</v>
      </c>
    </row>
    <row r="4" ht="36.96" customHeight="1">
      <c r="B4" s="26"/>
      <c r="C4" s="27"/>
      <c r="D4" s="28" t="s">
        <v>151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Rekonstrukce zahrady mateřské školky, MŠ Harmonie, Zlepšovatelů 1502/27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152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453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4" t="s">
        <v>25</v>
      </c>
      <c r="J12" s="145" t="str">
        <f>'Rekapitulace stavby'!AN8</f>
        <v>6. 12. 2018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4" t="s">
        <v>28</v>
      </c>
      <c r="J14" s="33" t="s">
        <v>29</v>
      </c>
      <c r="K14" s="49"/>
    </row>
    <row r="15" s="1" customFormat="1" ht="18" customHeight="1">
      <c r="B15" s="44"/>
      <c r="C15" s="45"/>
      <c r="D15" s="45"/>
      <c r="E15" s="33" t="s">
        <v>30</v>
      </c>
      <c r="F15" s="45"/>
      <c r="G15" s="45"/>
      <c r="H15" s="45"/>
      <c r="I15" s="144" t="s">
        <v>31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32</v>
      </c>
      <c r="E17" s="45"/>
      <c r="F17" s="45"/>
      <c r="G17" s="45"/>
      <c r="H17" s="45"/>
      <c r="I17" s="144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31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34</v>
      </c>
      <c r="E20" s="45"/>
      <c r="F20" s="45"/>
      <c r="G20" s="45"/>
      <c r="H20" s="45"/>
      <c r="I20" s="144" t="s">
        <v>28</v>
      </c>
      <c r="J20" s="33" t="s">
        <v>35</v>
      </c>
      <c r="K20" s="49"/>
    </row>
    <row r="21" s="1" customFormat="1" ht="18" customHeight="1">
      <c r="B21" s="44"/>
      <c r="C21" s="45"/>
      <c r="D21" s="45"/>
      <c r="E21" s="33" t="s">
        <v>36</v>
      </c>
      <c r="F21" s="45"/>
      <c r="G21" s="45"/>
      <c r="H21" s="45"/>
      <c r="I21" s="144" t="s">
        <v>31</v>
      </c>
      <c r="J21" s="33" t="s">
        <v>21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21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40</v>
      </c>
      <c r="E27" s="45"/>
      <c r="F27" s="45"/>
      <c r="G27" s="45"/>
      <c r="H27" s="45"/>
      <c r="I27" s="142"/>
      <c r="J27" s="153">
        <f>ROUND(J79,2)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42</v>
      </c>
      <c r="G29" s="45"/>
      <c r="H29" s="45"/>
      <c r="I29" s="154" t="s">
        <v>41</v>
      </c>
      <c r="J29" s="50" t="s">
        <v>43</v>
      </c>
      <c r="K29" s="49"/>
    </row>
    <row r="30" s="1" customFormat="1" ht="14.4" customHeight="1">
      <c r="B30" s="44"/>
      <c r="C30" s="45"/>
      <c r="D30" s="53" t="s">
        <v>44</v>
      </c>
      <c r="E30" s="53" t="s">
        <v>45</v>
      </c>
      <c r="F30" s="155">
        <f>ROUND(SUM(BE79:BE98), 2)</f>
        <v>0</v>
      </c>
      <c r="G30" s="45"/>
      <c r="H30" s="45"/>
      <c r="I30" s="156">
        <v>0.20999999999999999</v>
      </c>
      <c r="J30" s="155">
        <f>ROUND(ROUND((SUM(BE79:BE98)), 2)*I30, 2)</f>
        <v>0</v>
      </c>
      <c r="K30" s="49"/>
    </row>
    <row r="31" s="1" customFormat="1" ht="14.4" customHeight="1">
      <c r="B31" s="44"/>
      <c r="C31" s="45"/>
      <c r="D31" s="45"/>
      <c r="E31" s="53" t="s">
        <v>46</v>
      </c>
      <c r="F31" s="155">
        <f>ROUND(SUM(BF79:BF98), 2)</f>
        <v>0</v>
      </c>
      <c r="G31" s="45"/>
      <c r="H31" s="45"/>
      <c r="I31" s="156">
        <v>0.14999999999999999</v>
      </c>
      <c r="J31" s="155">
        <f>ROUND(ROUND((SUM(BF79:BF98)),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47</v>
      </c>
      <c r="F32" s="155">
        <f>ROUND(SUM(BG79:BG98),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48</v>
      </c>
      <c r="F33" s="155">
        <f>ROUND(SUM(BH79:BH98),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49</v>
      </c>
      <c r="F34" s="155">
        <f>ROUND(SUM(BI79:BI98),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50</v>
      </c>
      <c r="E36" s="96"/>
      <c r="F36" s="96"/>
      <c r="G36" s="159" t="s">
        <v>51</v>
      </c>
      <c r="H36" s="160" t="s">
        <v>52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154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Rekonstrukce zahrady mateřské školky, MŠ Harmonie, Zlepšovatelů 1502/27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152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09 - Zpevněné kmeny stromů 3m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číslo parcely 245/4</v>
      </c>
      <c r="G49" s="45"/>
      <c r="H49" s="45"/>
      <c r="I49" s="144" t="s">
        <v>25</v>
      </c>
      <c r="J49" s="145" t="str">
        <f>IF(J12="","",J12)</f>
        <v>6. 12. 2018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MŠ Harmonie</v>
      </c>
      <c r="G51" s="45"/>
      <c r="H51" s="45"/>
      <c r="I51" s="144" t="s">
        <v>34</v>
      </c>
      <c r="J51" s="42" t="str">
        <f>E21</f>
        <v>Ing. Dagmar Rudolfová, Ing. Miroslava Najman</v>
      </c>
      <c r="K51" s="49"/>
    </row>
    <row r="52" s="1" customFormat="1" ht="14.4" customHeight="1">
      <c r="B52" s="44"/>
      <c r="C52" s="38" t="s">
        <v>32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155</v>
      </c>
      <c r="D54" s="157"/>
      <c r="E54" s="157"/>
      <c r="F54" s="157"/>
      <c r="G54" s="157"/>
      <c r="H54" s="157"/>
      <c r="I54" s="171"/>
      <c r="J54" s="172" t="s">
        <v>156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157</v>
      </c>
      <c r="D56" s="45"/>
      <c r="E56" s="45"/>
      <c r="F56" s="45"/>
      <c r="G56" s="45"/>
      <c r="H56" s="45"/>
      <c r="I56" s="142"/>
      <c r="J56" s="153">
        <f>J79</f>
        <v>0</v>
      </c>
      <c r="K56" s="49"/>
      <c r="AU56" s="22" t="s">
        <v>158</v>
      </c>
    </row>
    <row r="57" s="7" customFormat="1" ht="24.96" customHeight="1">
      <c r="B57" s="175"/>
      <c r="C57" s="176"/>
      <c r="D57" s="177" t="s">
        <v>159</v>
      </c>
      <c r="E57" s="178"/>
      <c r="F57" s="178"/>
      <c r="G57" s="178"/>
      <c r="H57" s="178"/>
      <c r="I57" s="179"/>
      <c r="J57" s="180">
        <f>J80</f>
        <v>0</v>
      </c>
      <c r="K57" s="181"/>
    </row>
    <row r="58" s="8" customFormat="1" ht="19.92" customHeight="1">
      <c r="B58" s="182"/>
      <c r="C58" s="183"/>
      <c r="D58" s="184" t="s">
        <v>160</v>
      </c>
      <c r="E58" s="185"/>
      <c r="F58" s="185"/>
      <c r="G58" s="185"/>
      <c r="H58" s="185"/>
      <c r="I58" s="186"/>
      <c r="J58" s="187">
        <f>J81</f>
        <v>0</v>
      </c>
      <c r="K58" s="188"/>
    </row>
    <row r="59" s="8" customFormat="1" ht="19.92" customHeight="1">
      <c r="B59" s="182"/>
      <c r="C59" s="183"/>
      <c r="D59" s="184" t="s">
        <v>266</v>
      </c>
      <c r="E59" s="185"/>
      <c r="F59" s="185"/>
      <c r="G59" s="185"/>
      <c r="H59" s="185"/>
      <c r="I59" s="186"/>
      <c r="J59" s="187">
        <f>J94</f>
        <v>0</v>
      </c>
      <c r="K59" s="188"/>
    </row>
    <row r="60" s="1" customFormat="1" ht="21.84" customHeight="1">
      <c r="B60" s="44"/>
      <c r="C60" s="45"/>
      <c r="D60" s="45"/>
      <c r="E60" s="45"/>
      <c r="F60" s="45"/>
      <c r="G60" s="45"/>
      <c r="H60" s="45"/>
      <c r="I60" s="142"/>
      <c r="J60" s="45"/>
      <c r="K60" s="49"/>
    </row>
    <row r="61" s="1" customFormat="1" ht="6.96" customHeight="1">
      <c r="B61" s="65"/>
      <c r="C61" s="66"/>
      <c r="D61" s="66"/>
      <c r="E61" s="66"/>
      <c r="F61" s="66"/>
      <c r="G61" s="66"/>
      <c r="H61" s="66"/>
      <c r="I61" s="164"/>
      <c r="J61" s="66"/>
      <c r="K61" s="67"/>
    </row>
    <row r="65" s="1" customFormat="1" ht="6.96" customHeight="1">
      <c r="B65" s="68"/>
      <c r="C65" s="69"/>
      <c r="D65" s="69"/>
      <c r="E65" s="69"/>
      <c r="F65" s="69"/>
      <c r="G65" s="69"/>
      <c r="H65" s="69"/>
      <c r="I65" s="167"/>
      <c r="J65" s="69"/>
      <c r="K65" s="69"/>
      <c r="L65" s="70"/>
    </row>
    <row r="66" s="1" customFormat="1" ht="36.96" customHeight="1">
      <c r="B66" s="44"/>
      <c r="C66" s="71" t="s">
        <v>162</v>
      </c>
      <c r="D66" s="72"/>
      <c r="E66" s="72"/>
      <c r="F66" s="72"/>
      <c r="G66" s="72"/>
      <c r="H66" s="72"/>
      <c r="I66" s="189"/>
      <c r="J66" s="72"/>
      <c r="K66" s="72"/>
      <c r="L66" s="70"/>
    </row>
    <row r="67" s="1" customFormat="1" ht="6.96" customHeight="1">
      <c r="B67" s="44"/>
      <c r="C67" s="72"/>
      <c r="D67" s="72"/>
      <c r="E67" s="72"/>
      <c r="F67" s="72"/>
      <c r="G67" s="72"/>
      <c r="H67" s="72"/>
      <c r="I67" s="189"/>
      <c r="J67" s="72"/>
      <c r="K67" s="72"/>
      <c r="L67" s="70"/>
    </row>
    <row r="68" s="1" customFormat="1" ht="14.4" customHeight="1">
      <c r="B68" s="44"/>
      <c r="C68" s="74" t="s">
        <v>18</v>
      </c>
      <c r="D68" s="72"/>
      <c r="E68" s="72"/>
      <c r="F68" s="72"/>
      <c r="G68" s="72"/>
      <c r="H68" s="72"/>
      <c r="I68" s="189"/>
      <c r="J68" s="72"/>
      <c r="K68" s="72"/>
      <c r="L68" s="70"/>
    </row>
    <row r="69" s="1" customFormat="1" ht="16.5" customHeight="1">
      <c r="B69" s="44"/>
      <c r="C69" s="72"/>
      <c r="D69" s="72"/>
      <c r="E69" s="190" t="str">
        <f>E7</f>
        <v>Rekonstrukce zahrady mateřské školky, MŠ Harmonie, Zlepšovatelů 1502/27</v>
      </c>
      <c r="F69" s="74"/>
      <c r="G69" s="74"/>
      <c r="H69" s="74"/>
      <c r="I69" s="189"/>
      <c r="J69" s="72"/>
      <c r="K69" s="72"/>
      <c r="L69" s="70"/>
    </row>
    <row r="70" s="1" customFormat="1" ht="14.4" customHeight="1">
      <c r="B70" s="44"/>
      <c r="C70" s="74" t="s">
        <v>152</v>
      </c>
      <c r="D70" s="72"/>
      <c r="E70" s="72"/>
      <c r="F70" s="72"/>
      <c r="G70" s="72"/>
      <c r="H70" s="72"/>
      <c r="I70" s="189"/>
      <c r="J70" s="72"/>
      <c r="K70" s="72"/>
      <c r="L70" s="70"/>
    </row>
    <row r="71" s="1" customFormat="1" ht="17.25" customHeight="1">
      <c r="B71" s="44"/>
      <c r="C71" s="72"/>
      <c r="D71" s="72"/>
      <c r="E71" s="80" t="str">
        <f>E9</f>
        <v>09 - Zpevněné kmeny stromů 3m</v>
      </c>
      <c r="F71" s="72"/>
      <c r="G71" s="72"/>
      <c r="H71" s="72"/>
      <c r="I71" s="189"/>
      <c r="J71" s="72"/>
      <c r="K71" s="72"/>
      <c r="L71" s="70"/>
    </row>
    <row r="72" s="1" customFormat="1" ht="6.96" customHeight="1">
      <c r="B72" s="44"/>
      <c r="C72" s="72"/>
      <c r="D72" s="72"/>
      <c r="E72" s="72"/>
      <c r="F72" s="72"/>
      <c r="G72" s="72"/>
      <c r="H72" s="72"/>
      <c r="I72" s="189"/>
      <c r="J72" s="72"/>
      <c r="K72" s="72"/>
      <c r="L72" s="70"/>
    </row>
    <row r="73" s="1" customFormat="1" ht="18" customHeight="1">
      <c r="B73" s="44"/>
      <c r="C73" s="74" t="s">
        <v>23</v>
      </c>
      <c r="D73" s="72"/>
      <c r="E73" s="72"/>
      <c r="F73" s="191" t="str">
        <f>F12</f>
        <v>číslo parcely 245/4</v>
      </c>
      <c r="G73" s="72"/>
      <c r="H73" s="72"/>
      <c r="I73" s="192" t="s">
        <v>25</v>
      </c>
      <c r="J73" s="83" t="str">
        <f>IF(J12="","",J12)</f>
        <v>6. 12. 2018</v>
      </c>
      <c r="K73" s="72"/>
      <c r="L73" s="70"/>
    </row>
    <row r="74" s="1" customFormat="1" ht="6.96" customHeight="1">
      <c r="B74" s="44"/>
      <c r="C74" s="72"/>
      <c r="D74" s="72"/>
      <c r="E74" s="72"/>
      <c r="F74" s="72"/>
      <c r="G74" s="72"/>
      <c r="H74" s="72"/>
      <c r="I74" s="189"/>
      <c r="J74" s="72"/>
      <c r="K74" s="72"/>
      <c r="L74" s="70"/>
    </row>
    <row r="75" s="1" customFormat="1">
      <c r="B75" s="44"/>
      <c r="C75" s="74" t="s">
        <v>27</v>
      </c>
      <c r="D75" s="72"/>
      <c r="E75" s="72"/>
      <c r="F75" s="191" t="str">
        <f>E15</f>
        <v>MŠ Harmonie</v>
      </c>
      <c r="G75" s="72"/>
      <c r="H75" s="72"/>
      <c r="I75" s="192" t="s">
        <v>34</v>
      </c>
      <c r="J75" s="191" t="str">
        <f>E21</f>
        <v>Ing. Dagmar Rudolfová, Ing. Miroslava Najman</v>
      </c>
      <c r="K75" s="72"/>
      <c r="L75" s="70"/>
    </row>
    <row r="76" s="1" customFormat="1" ht="14.4" customHeight="1">
      <c r="B76" s="44"/>
      <c r="C76" s="74" t="s">
        <v>32</v>
      </c>
      <c r="D76" s="72"/>
      <c r="E76" s="72"/>
      <c r="F76" s="191" t="str">
        <f>IF(E18="","",E18)</f>
        <v/>
      </c>
      <c r="G76" s="72"/>
      <c r="H76" s="72"/>
      <c r="I76" s="189"/>
      <c r="J76" s="72"/>
      <c r="K76" s="72"/>
      <c r="L76" s="70"/>
    </row>
    <row r="77" s="1" customFormat="1" ht="10.32" customHeight="1">
      <c r="B77" s="44"/>
      <c r="C77" s="72"/>
      <c r="D77" s="72"/>
      <c r="E77" s="72"/>
      <c r="F77" s="72"/>
      <c r="G77" s="72"/>
      <c r="H77" s="72"/>
      <c r="I77" s="189"/>
      <c r="J77" s="72"/>
      <c r="K77" s="72"/>
      <c r="L77" s="70"/>
    </row>
    <row r="78" s="9" customFormat="1" ht="29.28" customHeight="1">
      <c r="B78" s="193"/>
      <c r="C78" s="194" t="s">
        <v>163</v>
      </c>
      <c r="D78" s="195" t="s">
        <v>59</v>
      </c>
      <c r="E78" s="195" t="s">
        <v>55</v>
      </c>
      <c r="F78" s="195" t="s">
        <v>164</v>
      </c>
      <c r="G78" s="195" t="s">
        <v>165</v>
      </c>
      <c r="H78" s="195" t="s">
        <v>166</v>
      </c>
      <c r="I78" s="196" t="s">
        <v>167</v>
      </c>
      <c r="J78" s="195" t="s">
        <v>156</v>
      </c>
      <c r="K78" s="197" t="s">
        <v>168</v>
      </c>
      <c r="L78" s="198"/>
      <c r="M78" s="100" t="s">
        <v>169</v>
      </c>
      <c r="N78" s="101" t="s">
        <v>44</v>
      </c>
      <c r="O78" s="101" t="s">
        <v>170</v>
      </c>
      <c r="P78" s="101" t="s">
        <v>171</v>
      </c>
      <c r="Q78" s="101" t="s">
        <v>172</v>
      </c>
      <c r="R78" s="101" t="s">
        <v>173</v>
      </c>
      <c r="S78" s="101" t="s">
        <v>174</v>
      </c>
      <c r="T78" s="102" t="s">
        <v>175</v>
      </c>
    </row>
    <row r="79" s="1" customFormat="1" ht="29.28" customHeight="1">
      <c r="B79" s="44"/>
      <c r="C79" s="106" t="s">
        <v>157</v>
      </c>
      <c r="D79" s="72"/>
      <c r="E79" s="72"/>
      <c r="F79" s="72"/>
      <c r="G79" s="72"/>
      <c r="H79" s="72"/>
      <c r="I79" s="189"/>
      <c r="J79" s="199">
        <f>BK79</f>
        <v>0</v>
      </c>
      <c r="K79" s="72"/>
      <c r="L79" s="70"/>
      <c r="M79" s="103"/>
      <c r="N79" s="104"/>
      <c r="O79" s="104"/>
      <c r="P79" s="200">
        <f>P80</f>
        <v>0</v>
      </c>
      <c r="Q79" s="104"/>
      <c r="R79" s="200">
        <f>R80</f>
        <v>8.9999999999999992E-05</v>
      </c>
      <c r="S79" s="104"/>
      <c r="T79" s="201">
        <f>T80</f>
        <v>0</v>
      </c>
      <c r="AT79" s="22" t="s">
        <v>73</v>
      </c>
      <c r="AU79" s="22" t="s">
        <v>158</v>
      </c>
      <c r="BK79" s="202">
        <f>BK80</f>
        <v>0</v>
      </c>
    </row>
    <row r="80" s="10" customFormat="1" ht="37.44001" customHeight="1">
      <c r="B80" s="203"/>
      <c r="C80" s="204"/>
      <c r="D80" s="205" t="s">
        <v>73</v>
      </c>
      <c r="E80" s="206" t="s">
        <v>176</v>
      </c>
      <c r="F80" s="206" t="s">
        <v>177</v>
      </c>
      <c r="G80" s="204"/>
      <c r="H80" s="204"/>
      <c r="I80" s="207"/>
      <c r="J80" s="208">
        <f>BK80</f>
        <v>0</v>
      </c>
      <c r="K80" s="204"/>
      <c r="L80" s="209"/>
      <c r="M80" s="210"/>
      <c r="N80" s="211"/>
      <c r="O80" s="211"/>
      <c r="P80" s="212">
        <f>P81+P94</f>
        <v>0</v>
      </c>
      <c r="Q80" s="211"/>
      <c r="R80" s="212">
        <f>R81+R94</f>
        <v>8.9999999999999992E-05</v>
      </c>
      <c r="S80" s="211"/>
      <c r="T80" s="213">
        <f>T81+T94</f>
        <v>0</v>
      </c>
      <c r="AR80" s="214" t="s">
        <v>82</v>
      </c>
      <c r="AT80" s="215" t="s">
        <v>73</v>
      </c>
      <c r="AU80" s="215" t="s">
        <v>74</v>
      </c>
      <c r="AY80" s="214" t="s">
        <v>178</v>
      </c>
      <c r="BK80" s="216">
        <f>BK81+BK94</f>
        <v>0</v>
      </c>
    </row>
    <row r="81" s="10" customFormat="1" ht="19.92" customHeight="1">
      <c r="B81" s="203"/>
      <c r="C81" s="204"/>
      <c r="D81" s="205" t="s">
        <v>73</v>
      </c>
      <c r="E81" s="217" t="s">
        <v>82</v>
      </c>
      <c r="F81" s="217" t="s">
        <v>179</v>
      </c>
      <c r="G81" s="204"/>
      <c r="H81" s="204"/>
      <c r="I81" s="207"/>
      <c r="J81" s="218">
        <f>BK81</f>
        <v>0</v>
      </c>
      <c r="K81" s="204"/>
      <c r="L81" s="209"/>
      <c r="M81" s="210"/>
      <c r="N81" s="211"/>
      <c r="O81" s="211"/>
      <c r="P81" s="212">
        <f>SUM(P82:P93)</f>
        <v>0</v>
      </c>
      <c r="Q81" s="211"/>
      <c r="R81" s="212">
        <f>SUM(R82:R93)</f>
        <v>8.9999999999999992E-05</v>
      </c>
      <c r="S81" s="211"/>
      <c r="T81" s="213">
        <f>SUM(T82:T93)</f>
        <v>0</v>
      </c>
      <c r="AR81" s="214" t="s">
        <v>82</v>
      </c>
      <c r="AT81" s="215" t="s">
        <v>73</v>
      </c>
      <c r="AU81" s="215" t="s">
        <v>82</v>
      </c>
      <c r="AY81" s="214" t="s">
        <v>178</v>
      </c>
      <c r="BK81" s="216">
        <f>SUM(BK82:BK93)</f>
        <v>0</v>
      </c>
    </row>
    <row r="82" s="1" customFormat="1" ht="25.5" customHeight="1">
      <c r="B82" s="44"/>
      <c r="C82" s="219" t="s">
        <v>82</v>
      </c>
      <c r="D82" s="219" t="s">
        <v>180</v>
      </c>
      <c r="E82" s="220" t="s">
        <v>454</v>
      </c>
      <c r="F82" s="221" t="s">
        <v>455</v>
      </c>
      <c r="G82" s="222" t="s">
        <v>192</v>
      </c>
      <c r="H82" s="223">
        <v>2</v>
      </c>
      <c r="I82" s="224"/>
      <c r="J82" s="225">
        <f>ROUND(I82*H82,2)</f>
        <v>0</v>
      </c>
      <c r="K82" s="221" t="s">
        <v>184</v>
      </c>
      <c r="L82" s="70"/>
      <c r="M82" s="226" t="s">
        <v>21</v>
      </c>
      <c r="N82" s="227" t="s">
        <v>45</v>
      </c>
      <c r="O82" s="45"/>
      <c r="P82" s="228">
        <f>O82*H82</f>
        <v>0</v>
      </c>
      <c r="Q82" s="228">
        <v>0</v>
      </c>
      <c r="R82" s="228">
        <f>Q82*H82</f>
        <v>0</v>
      </c>
      <c r="S82" s="228">
        <v>0</v>
      </c>
      <c r="T82" s="229">
        <f>S82*H82</f>
        <v>0</v>
      </c>
      <c r="AR82" s="22" t="s">
        <v>185</v>
      </c>
      <c r="AT82" s="22" t="s">
        <v>180</v>
      </c>
      <c r="AU82" s="22" t="s">
        <v>84</v>
      </c>
      <c r="AY82" s="22" t="s">
        <v>178</v>
      </c>
      <c r="BE82" s="230">
        <f>IF(N82="základní",J82,0)</f>
        <v>0</v>
      </c>
      <c r="BF82" s="230">
        <f>IF(N82="snížená",J82,0)</f>
        <v>0</v>
      </c>
      <c r="BG82" s="230">
        <f>IF(N82="zákl. přenesená",J82,0)</f>
        <v>0</v>
      </c>
      <c r="BH82" s="230">
        <f>IF(N82="sníž. přenesená",J82,0)</f>
        <v>0</v>
      </c>
      <c r="BI82" s="230">
        <f>IF(N82="nulová",J82,0)</f>
        <v>0</v>
      </c>
      <c r="BJ82" s="22" t="s">
        <v>82</v>
      </c>
      <c r="BK82" s="230">
        <f>ROUND(I82*H82,2)</f>
        <v>0</v>
      </c>
      <c r="BL82" s="22" t="s">
        <v>185</v>
      </c>
      <c r="BM82" s="22" t="s">
        <v>456</v>
      </c>
    </row>
    <row r="83" s="11" customFormat="1">
      <c r="B83" s="231"/>
      <c r="C83" s="232"/>
      <c r="D83" s="233" t="s">
        <v>187</v>
      </c>
      <c r="E83" s="234" t="s">
        <v>21</v>
      </c>
      <c r="F83" s="235" t="s">
        <v>457</v>
      </c>
      <c r="G83" s="232"/>
      <c r="H83" s="234" t="s">
        <v>21</v>
      </c>
      <c r="I83" s="236"/>
      <c r="J83" s="232"/>
      <c r="K83" s="232"/>
      <c r="L83" s="237"/>
      <c r="M83" s="238"/>
      <c r="N83" s="239"/>
      <c r="O83" s="239"/>
      <c r="P83" s="239"/>
      <c r="Q83" s="239"/>
      <c r="R83" s="239"/>
      <c r="S83" s="239"/>
      <c r="T83" s="240"/>
      <c r="AT83" s="241" t="s">
        <v>187</v>
      </c>
      <c r="AU83" s="241" t="s">
        <v>84</v>
      </c>
      <c r="AV83" s="11" t="s">
        <v>82</v>
      </c>
      <c r="AW83" s="11" t="s">
        <v>37</v>
      </c>
      <c r="AX83" s="11" t="s">
        <v>74</v>
      </c>
      <c r="AY83" s="241" t="s">
        <v>178</v>
      </c>
    </row>
    <row r="84" s="12" customFormat="1">
      <c r="B84" s="242"/>
      <c r="C84" s="243"/>
      <c r="D84" s="233" t="s">
        <v>187</v>
      </c>
      <c r="E84" s="244" t="s">
        <v>21</v>
      </c>
      <c r="F84" s="245" t="s">
        <v>84</v>
      </c>
      <c r="G84" s="243"/>
      <c r="H84" s="246">
        <v>2</v>
      </c>
      <c r="I84" s="247"/>
      <c r="J84" s="243"/>
      <c r="K84" s="243"/>
      <c r="L84" s="248"/>
      <c r="M84" s="249"/>
      <c r="N84" s="250"/>
      <c r="O84" s="250"/>
      <c r="P84" s="250"/>
      <c r="Q84" s="250"/>
      <c r="R84" s="250"/>
      <c r="S84" s="250"/>
      <c r="T84" s="251"/>
      <c r="AT84" s="252" t="s">
        <v>187</v>
      </c>
      <c r="AU84" s="252" t="s">
        <v>84</v>
      </c>
      <c r="AV84" s="12" t="s">
        <v>84</v>
      </c>
      <c r="AW84" s="12" t="s">
        <v>37</v>
      </c>
      <c r="AX84" s="12" t="s">
        <v>82</v>
      </c>
      <c r="AY84" s="252" t="s">
        <v>178</v>
      </c>
    </row>
    <row r="85" s="1" customFormat="1" ht="25.5" customHeight="1">
      <c r="B85" s="44"/>
      <c r="C85" s="219" t="s">
        <v>84</v>
      </c>
      <c r="D85" s="219" t="s">
        <v>180</v>
      </c>
      <c r="E85" s="220" t="s">
        <v>458</v>
      </c>
      <c r="F85" s="221" t="s">
        <v>459</v>
      </c>
      <c r="G85" s="222" t="s">
        <v>192</v>
      </c>
      <c r="H85" s="223">
        <v>2</v>
      </c>
      <c r="I85" s="224"/>
      <c r="J85" s="225">
        <f>ROUND(I85*H85,2)</f>
        <v>0</v>
      </c>
      <c r="K85" s="221" t="s">
        <v>184</v>
      </c>
      <c r="L85" s="70"/>
      <c r="M85" s="226" t="s">
        <v>21</v>
      </c>
      <c r="N85" s="227" t="s">
        <v>45</v>
      </c>
      <c r="O85" s="45"/>
      <c r="P85" s="228">
        <f>O85*H85</f>
        <v>0</v>
      </c>
      <c r="Q85" s="228">
        <v>0</v>
      </c>
      <c r="R85" s="228">
        <f>Q85*H85</f>
        <v>0</v>
      </c>
      <c r="S85" s="228">
        <v>0</v>
      </c>
      <c r="T85" s="229">
        <f>S85*H85</f>
        <v>0</v>
      </c>
      <c r="AR85" s="22" t="s">
        <v>185</v>
      </c>
      <c r="AT85" s="22" t="s">
        <v>180</v>
      </c>
      <c r="AU85" s="22" t="s">
        <v>84</v>
      </c>
      <c r="AY85" s="22" t="s">
        <v>178</v>
      </c>
      <c r="BE85" s="230">
        <f>IF(N85="základní",J85,0)</f>
        <v>0</v>
      </c>
      <c r="BF85" s="230">
        <f>IF(N85="snížená",J85,0)</f>
        <v>0</v>
      </c>
      <c r="BG85" s="230">
        <f>IF(N85="zákl. přenesená",J85,0)</f>
        <v>0</v>
      </c>
      <c r="BH85" s="230">
        <f>IF(N85="sníž. přenesená",J85,0)</f>
        <v>0</v>
      </c>
      <c r="BI85" s="230">
        <f>IF(N85="nulová",J85,0)</f>
        <v>0</v>
      </c>
      <c r="BJ85" s="22" t="s">
        <v>82</v>
      </c>
      <c r="BK85" s="230">
        <f>ROUND(I85*H85,2)</f>
        <v>0</v>
      </c>
      <c r="BL85" s="22" t="s">
        <v>185</v>
      </c>
      <c r="BM85" s="22" t="s">
        <v>460</v>
      </c>
    </row>
    <row r="86" s="12" customFormat="1">
      <c r="B86" s="242"/>
      <c r="C86" s="243"/>
      <c r="D86" s="233" t="s">
        <v>187</v>
      </c>
      <c r="E86" s="244" t="s">
        <v>21</v>
      </c>
      <c r="F86" s="245" t="s">
        <v>84</v>
      </c>
      <c r="G86" s="243"/>
      <c r="H86" s="246">
        <v>2</v>
      </c>
      <c r="I86" s="247"/>
      <c r="J86" s="243"/>
      <c r="K86" s="243"/>
      <c r="L86" s="248"/>
      <c r="M86" s="249"/>
      <c r="N86" s="250"/>
      <c r="O86" s="250"/>
      <c r="P86" s="250"/>
      <c r="Q86" s="250"/>
      <c r="R86" s="250"/>
      <c r="S86" s="250"/>
      <c r="T86" s="251"/>
      <c r="AT86" s="252" t="s">
        <v>187</v>
      </c>
      <c r="AU86" s="252" t="s">
        <v>84</v>
      </c>
      <c r="AV86" s="12" t="s">
        <v>84</v>
      </c>
      <c r="AW86" s="12" t="s">
        <v>37</v>
      </c>
      <c r="AX86" s="12" t="s">
        <v>82</v>
      </c>
      <c r="AY86" s="252" t="s">
        <v>178</v>
      </c>
    </row>
    <row r="87" s="1" customFormat="1" ht="38.25" customHeight="1">
      <c r="B87" s="44"/>
      <c r="C87" s="219" t="s">
        <v>195</v>
      </c>
      <c r="D87" s="219" t="s">
        <v>180</v>
      </c>
      <c r="E87" s="220" t="s">
        <v>190</v>
      </c>
      <c r="F87" s="221" t="s">
        <v>191</v>
      </c>
      <c r="G87" s="222" t="s">
        <v>192</v>
      </c>
      <c r="H87" s="223">
        <v>3</v>
      </c>
      <c r="I87" s="224"/>
      <c r="J87" s="225">
        <f>ROUND(I87*H87,2)</f>
        <v>0</v>
      </c>
      <c r="K87" s="221" t="s">
        <v>184</v>
      </c>
      <c r="L87" s="70"/>
      <c r="M87" s="226" t="s">
        <v>21</v>
      </c>
      <c r="N87" s="227" t="s">
        <v>45</v>
      </c>
      <c r="O87" s="45"/>
      <c r="P87" s="228">
        <f>O87*H87</f>
        <v>0</v>
      </c>
      <c r="Q87" s="228">
        <v>0</v>
      </c>
      <c r="R87" s="228">
        <f>Q87*H87</f>
        <v>0</v>
      </c>
      <c r="S87" s="228">
        <v>0</v>
      </c>
      <c r="T87" s="229">
        <f>S87*H87</f>
        <v>0</v>
      </c>
      <c r="AR87" s="22" t="s">
        <v>185</v>
      </c>
      <c r="AT87" s="22" t="s">
        <v>180</v>
      </c>
      <c r="AU87" s="22" t="s">
        <v>84</v>
      </c>
      <c r="AY87" s="22" t="s">
        <v>178</v>
      </c>
      <c r="BE87" s="230">
        <f>IF(N87="základní",J87,0)</f>
        <v>0</v>
      </c>
      <c r="BF87" s="230">
        <f>IF(N87="snížená",J87,0)</f>
        <v>0</v>
      </c>
      <c r="BG87" s="230">
        <f>IF(N87="zákl. přenesená",J87,0)</f>
        <v>0</v>
      </c>
      <c r="BH87" s="230">
        <f>IF(N87="sníž. přenesená",J87,0)</f>
        <v>0</v>
      </c>
      <c r="BI87" s="230">
        <f>IF(N87="nulová",J87,0)</f>
        <v>0</v>
      </c>
      <c r="BJ87" s="22" t="s">
        <v>82</v>
      </c>
      <c r="BK87" s="230">
        <f>ROUND(I87*H87,2)</f>
        <v>0</v>
      </c>
      <c r="BL87" s="22" t="s">
        <v>185</v>
      </c>
      <c r="BM87" s="22" t="s">
        <v>461</v>
      </c>
    </row>
    <row r="88" s="12" customFormat="1">
      <c r="B88" s="242"/>
      <c r="C88" s="243"/>
      <c r="D88" s="233" t="s">
        <v>187</v>
      </c>
      <c r="E88" s="244" t="s">
        <v>21</v>
      </c>
      <c r="F88" s="245" t="s">
        <v>195</v>
      </c>
      <c r="G88" s="243"/>
      <c r="H88" s="246">
        <v>3</v>
      </c>
      <c r="I88" s="247"/>
      <c r="J88" s="243"/>
      <c r="K88" s="243"/>
      <c r="L88" s="248"/>
      <c r="M88" s="249"/>
      <c r="N88" s="250"/>
      <c r="O88" s="250"/>
      <c r="P88" s="250"/>
      <c r="Q88" s="250"/>
      <c r="R88" s="250"/>
      <c r="S88" s="250"/>
      <c r="T88" s="251"/>
      <c r="AT88" s="252" t="s">
        <v>187</v>
      </c>
      <c r="AU88" s="252" t="s">
        <v>84</v>
      </c>
      <c r="AV88" s="12" t="s">
        <v>84</v>
      </c>
      <c r="AW88" s="12" t="s">
        <v>37</v>
      </c>
      <c r="AX88" s="12" t="s">
        <v>82</v>
      </c>
      <c r="AY88" s="252" t="s">
        <v>178</v>
      </c>
    </row>
    <row r="89" s="1" customFormat="1" ht="25.5" customHeight="1">
      <c r="B89" s="44"/>
      <c r="C89" s="219" t="s">
        <v>185</v>
      </c>
      <c r="D89" s="219" t="s">
        <v>180</v>
      </c>
      <c r="E89" s="220" t="s">
        <v>248</v>
      </c>
      <c r="F89" s="221" t="s">
        <v>249</v>
      </c>
      <c r="G89" s="222" t="s">
        <v>192</v>
      </c>
      <c r="H89" s="223">
        <v>3</v>
      </c>
      <c r="I89" s="224"/>
      <c r="J89" s="225">
        <f>ROUND(I89*H89,2)</f>
        <v>0</v>
      </c>
      <c r="K89" s="221" t="s">
        <v>184</v>
      </c>
      <c r="L89" s="70"/>
      <c r="M89" s="226" t="s">
        <v>21</v>
      </c>
      <c r="N89" s="227" t="s">
        <v>45</v>
      </c>
      <c r="O89" s="45"/>
      <c r="P89" s="228">
        <f>O89*H89</f>
        <v>0</v>
      </c>
      <c r="Q89" s="228">
        <v>0</v>
      </c>
      <c r="R89" s="228">
        <f>Q89*H89</f>
        <v>0</v>
      </c>
      <c r="S89" s="228">
        <v>0</v>
      </c>
      <c r="T89" s="229">
        <f>S89*H89</f>
        <v>0</v>
      </c>
      <c r="AR89" s="22" t="s">
        <v>185</v>
      </c>
      <c r="AT89" s="22" t="s">
        <v>180</v>
      </c>
      <c r="AU89" s="22" t="s">
        <v>84</v>
      </c>
      <c r="AY89" s="22" t="s">
        <v>178</v>
      </c>
      <c r="BE89" s="230">
        <f>IF(N89="základní",J89,0)</f>
        <v>0</v>
      </c>
      <c r="BF89" s="230">
        <f>IF(N89="snížená",J89,0)</f>
        <v>0</v>
      </c>
      <c r="BG89" s="230">
        <f>IF(N89="zákl. přenesená",J89,0)</f>
        <v>0</v>
      </c>
      <c r="BH89" s="230">
        <f>IF(N89="sníž. přenesená",J89,0)</f>
        <v>0</v>
      </c>
      <c r="BI89" s="230">
        <f>IF(N89="nulová",J89,0)</f>
        <v>0</v>
      </c>
      <c r="BJ89" s="22" t="s">
        <v>82</v>
      </c>
      <c r="BK89" s="230">
        <f>ROUND(I89*H89,2)</f>
        <v>0</v>
      </c>
      <c r="BL89" s="22" t="s">
        <v>185</v>
      </c>
      <c r="BM89" s="22" t="s">
        <v>462</v>
      </c>
    </row>
    <row r="90" s="11" customFormat="1">
      <c r="B90" s="231"/>
      <c r="C90" s="232"/>
      <c r="D90" s="233" t="s">
        <v>187</v>
      </c>
      <c r="E90" s="234" t="s">
        <v>21</v>
      </c>
      <c r="F90" s="235" t="s">
        <v>447</v>
      </c>
      <c r="G90" s="232"/>
      <c r="H90" s="234" t="s">
        <v>21</v>
      </c>
      <c r="I90" s="236"/>
      <c r="J90" s="232"/>
      <c r="K90" s="232"/>
      <c r="L90" s="237"/>
      <c r="M90" s="238"/>
      <c r="N90" s="239"/>
      <c r="O90" s="239"/>
      <c r="P90" s="239"/>
      <c r="Q90" s="239"/>
      <c r="R90" s="239"/>
      <c r="S90" s="239"/>
      <c r="T90" s="240"/>
      <c r="AT90" s="241" t="s">
        <v>187</v>
      </c>
      <c r="AU90" s="241" t="s">
        <v>84</v>
      </c>
      <c r="AV90" s="11" t="s">
        <v>82</v>
      </c>
      <c r="AW90" s="11" t="s">
        <v>37</v>
      </c>
      <c r="AX90" s="11" t="s">
        <v>74</v>
      </c>
      <c r="AY90" s="241" t="s">
        <v>178</v>
      </c>
    </row>
    <row r="91" s="12" customFormat="1">
      <c r="B91" s="242"/>
      <c r="C91" s="243"/>
      <c r="D91" s="233" t="s">
        <v>187</v>
      </c>
      <c r="E91" s="244" t="s">
        <v>21</v>
      </c>
      <c r="F91" s="245" t="s">
        <v>195</v>
      </c>
      <c r="G91" s="243"/>
      <c r="H91" s="246">
        <v>3</v>
      </c>
      <c r="I91" s="247"/>
      <c r="J91" s="243"/>
      <c r="K91" s="243"/>
      <c r="L91" s="248"/>
      <c r="M91" s="249"/>
      <c r="N91" s="250"/>
      <c r="O91" s="250"/>
      <c r="P91" s="250"/>
      <c r="Q91" s="250"/>
      <c r="R91" s="250"/>
      <c r="S91" s="250"/>
      <c r="T91" s="251"/>
      <c r="AT91" s="252" t="s">
        <v>187</v>
      </c>
      <c r="AU91" s="252" t="s">
        <v>84</v>
      </c>
      <c r="AV91" s="12" t="s">
        <v>84</v>
      </c>
      <c r="AW91" s="12" t="s">
        <v>37</v>
      </c>
      <c r="AX91" s="12" t="s">
        <v>82</v>
      </c>
      <c r="AY91" s="252" t="s">
        <v>178</v>
      </c>
    </row>
    <row r="92" s="1" customFormat="1" ht="16.5" customHeight="1">
      <c r="B92" s="44"/>
      <c r="C92" s="253" t="s">
        <v>208</v>
      </c>
      <c r="D92" s="253" t="s">
        <v>209</v>
      </c>
      <c r="E92" s="254" t="s">
        <v>253</v>
      </c>
      <c r="F92" s="255" t="s">
        <v>254</v>
      </c>
      <c r="G92" s="256" t="s">
        <v>255</v>
      </c>
      <c r="H92" s="257">
        <v>0.089999999999999997</v>
      </c>
      <c r="I92" s="258"/>
      <c r="J92" s="259">
        <f>ROUND(I92*H92,2)</f>
        <v>0</v>
      </c>
      <c r="K92" s="255" t="s">
        <v>184</v>
      </c>
      <c r="L92" s="260"/>
      <c r="M92" s="261" t="s">
        <v>21</v>
      </c>
      <c r="N92" s="262" t="s">
        <v>45</v>
      </c>
      <c r="O92" s="45"/>
      <c r="P92" s="228">
        <f>O92*H92</f>
        <v>0</v>
      </c>
      <c r="Q92" s="228">
        <v>0.001</v>
      </c>
      <c r="R92" s="228">
        <f>Q92*H92</f>
        <v>8.9999999999999992E-05</v>
      </c>
      <c r="S92" s="228">
        <v>0</v>
      </c>
      <c r="T92" s="229">
        <f>S92*H92</f>
        <v>0</v>
      </c>
      <c r="AR92" s="22" t="s">
        <v>212</v>
      </c>
      <c r="AT92" s="22" t="s">
        <v>209</v>
      </c>
      <c r="AU92" s="22" t="s">
        <v>84</v>
      </c>
      <c r="AY92" s="22" t="s">
        <v>178</v>
      </c>
      <c r="BE92" s="230">
        <f>IF(N92="základní",J92,0)</f>
        <v>0</v>
      </c>
      <c r="BF92" s="230">
        <f>IF(N92="snížená",J92,0)</f>
        <v>0</v>
      </c>
      <c r="BG92" s="230">
        <f>IF(N92="zákl. přenesená",J92,0)</f>
        <v>0</v>
      </c>
      <c r="BH92" s="230">
        <f>IF(N92="sníž. přenesená",J92,0)</f>
        <v>0</v>
      </c>
      <c r="BI92" s="230">
        <f>IF(N92="nulová",J92,0)</f>
        <v>0</v>
      </c>
      <c r="BJ92" s="22" t="s">
        <v>82</v>
      </c>
      <c r="BK92" s="230">
        <f>ROUND(I92*H92,2)</f>
        <v>0</v>
      </c>
      <c r="BL92" s="22" t="s">
        <v>185</v>
      </c>
      <c r="BM92" s="22" t="s">
        <v>463</v>
      </c>
    </row>
    <row r="93" s="12" customFormat="1">
      <c r="B93" s="242"/>
      <c r="C93" s="243"/>
      <c r="D93" s="233" t="s">
        <v>187</v>
      </c>
      <c r="E93" s="244" t="s">
        <v>21</v>
      </c>
      <c r="F93" s="245" t="s">
        <v>318</v>
      </c>
      <c r="G93" s="243"/>
      <c r="H93" s="246">
        <v>0.089999999999999997</v>
      </c>
      <c r="I93" s="247"/>
      <c r="J93" s="243"/>
      <c r="K93" s="243"/>
      <c r="L93" s="248"/>
      <c r="M93" s="249"/>
      <c r="N93" s="250"/>
      <c r="O93" s="250"/>
      <c r="P93" s="250"/>
      <c r="Q93" s="250"/>
      <c r="R93" s="250"/>
      <c r="S93" s="250"/>
      <c r="T93" s="251"/>
      <c r="AT93" s="252" t="s">
        <v>187</v>
      </c>
      <c r="AU93" s="252" t="s">
        <v>84</v>
      </c>
      <c r="AV93" s="12" t="s">
        <v>84</v>
      </c>
      <c r="AW93" s="12" t="s">
        <v>37</v>
      </c>
      <c r="AX93" s="12" t="s">
        <v>82</v>
      </c>
      <c r="AY93" s="252" t="s">
        <v>178</v>
      </c>
    </row>
    <row r="94" s="10" customFormat="1" ht="29.88" customHeight="1">
      <c r="B94" s="203"/>
      <c r="C94" s="204"/>
      <c r="D94" s="205" t="s">
        <v>73</v>
      </c>
      <c r="E94" s="217" t="s">
        <v>232</v>
      </c>
      <c r="F94" s="217" t="s">
        <v>267</v>
      </c>
      <c r="G94" s="204"/>
      <c r="H94" s="204"/>
      <c r="I94" s="207"/>
      <c r="J94" s="218">
        <f>BK94</f>
        <v>0</v>
      </c>
      <c r="K94" s="204"/>
      <c r="L94" s="209"/>
      <c r="M94" s="210"/>
      <c r="N94" s="211"/>
      <c r="O94" s="211"/>
      <c r="P94" s="212">
        <f>SUM(P95:P98)</f>
        <v>0</v>
      </c>
      <c r="Q94" s="211"/>
      <c r="R94" s="212">
        <f>SUM(R95:R98)</f>
        <v>0</v>
      </c>
      <c r="S94" s="211"/>
      <c r="T94" s="213">
        <f>SUM(T95:T98)</f>
        <v>0</v>
      </c>
      <c r="AR94" s="214" t="s">
        <v>82</v>
      </c>
      <c r="AT94" s="215" t="s">
        <v>73</v>
      </c>
      <c r="AU94" s="215" t="s">
        <v>82</v>
      </c>
      <c r="AY94" s="214" t="s">
        <v>178</v>
      </c>
      <c r="BK94" s="216">
        <f>SUM(BK95:BK98)</f>
        <v>0</v>
      </c>
    </row>
    <row r="95" s="1" customFormat="1" ht="16.5" customHeight="1">
      <c r="B95" s="44"/>
      <c r="C95" s="219" t="s">
        <v>215</v>
      </c>
      <c r="D95" s="219" t="s">
        <v>180</v>
      </c>
      <c r="E95" s="220" t="s">
        <v>440</v>
      </c>
      <c r="F95" s="221" t="s">
        <v>464</v>
      </c>
      <c r="G95" s="222" t="s">
        <v>198</v>
      </c>
      <c r="H95" s="223">
        <v>1</v>
      </c>
      <c r="I95" s="224"/>
      <c r="J95" s="225">
        <f>ROUND(I95*H95,2)</f>
        <v>0</v>
      </c>
      <c r="K95" s="221" t="s">
        <v>199</v>
      </c>
      <c r="L95" s="70"/>
      <c r="M95" s="226" t="s">
        <v>21</v>
      </c>
      <c r="N95" s="227" t="s">
        <v>45</v>
      </c>
      <c r="O95" s="45"/>
      <c r="P95" s="228">
        <f>O95*H95</f>
        <v>0</v>
      </c>
      <c r="Q95" s="228">
        <v>0</v>
      </c>
      <c r="R95" s="228">
        <f>Q95*H95</f>
        <v>0</v>
      </c>
      <c r="S95" s="228">
        <v>0</v>
      </c>
      <c r="T95" s="229">
        <f>S95*H95</f>
        <v>0</v>
      </c>
      <c r="AR95" s="22" t="s">
        <v>185</v>
      </c>
      <c r="AT95" s="22" t="s">
        <v>180</v>
      </c>
      <c r="AU95" s="22" t="s">
        <v>84</v>
      </c>
      <c r="AY95" s="22" t="s">
        <v>178</v>
      </c>
      <c r="BE95" s="230">
        <f>IF(N95="základní",J95,0)</f>
        <v>0</v>
      </c>
      <c r="BF95" s="230">
        <f>IF(N95="snížená",J95,0)</f>
        <v>0</v>
      </c>
      <c r="BG95" s="230">
        <f>IF(N95="zákl. přenesená",J95,0)</f>
        <v>0</v>
      </c>
      <c r="BH95" s="230">
        <f>IF(N95="sníž. přenesená",J95,0)</f>
        <v>0</v>
      </c>
      <c r="BI95" s="230">
        <f>IF(N95="nulová",J95,0)</f>
        <v>0</v>
      </c>
      <c r="BJ95" s="22" t="s">
        <v>82</v>
      </c>
      <c r="BK95" s="230">
        <f>ROUND(I95*H95,2)</f>
        <v>0</v>
      </c>
      <c r="BL95" s="22" t="s">
        <v>185</v>
      </c>
      <c r="BM95" s="22" t="s">
        <v>465</v>
      </c>
    </row>
    <row r="96" s="11" customFormat="1">
      <c r="B96" s="231"/>
      <c r="C96" s="232"/>
      <c r="D96" s="233" t="s">
        <v>187</v>
      </c>
      <c r="E96" s="234" t="s">
        <v>21</v>
      </c>
      <c r="F96" s="235" t="s">
        <v>466</v>
      </c>
      <c r="G96" s="232"/>
      <c r="H96" s="234" t="s">
        <v>21</v>
      </c>
      <c r="I96" s="236"/>
      <c r="J96" s="232"/>
      <c r="K96" s="232"/>
      <c r="L96" s="237"/>
      <c r="M96" s="238"/>
      <c r="N96" s="239"/>
      <c r="O96" s="239"/>
      <c r="P96" s="239"/>
      <c r="Q96" s="239"/>
      <c r="R96" s="239"/>
      <c r="S96" s="239"/>
      <c r="T96" s="240"/>
      <c r="AT96" s="241" t="s">
        <v>187</v>
      </c>
      <c r="AU96" s="241" t="s">
        <v>84</v>
      </c>
      <c r="AV96" s="11" t="s">
        <v>82</v>
      </c>
      <c r="AW96" s="11" t="s">
        <v>37</v>
      </c>
      <c r="AX96" s="11" t="s">
        <v>74</v>
      </c>
      <c r="AY96" s="241" t="s">
        <v>178</v>
      </c>
    </row>
    <row r="97" s="11" customFormat="1">
      <c r="B97" s="231"/>
      <c r="C97" s="232"/>
      <c r="D97" s="233" t="s">
        <v>187</v>
      </c>
      <c r="E97" s="234" t="s">
        <v>21</v>
      </c>
      <c r="F97" s="235" t="s">
        <v>467</v>
      </c>
      <c r="G97" s="232"/>
      <c r="H97" s="234" t="s">
        <v>21</v>
      </c>
      <c r="I97" s="236"/>
      <c r="J97" s="232"/>
      <c r="K97" s="232"/>
      <c r="L97" s="237"/>
      <c r="M97" s="238"/>
      <c r="N97" s="239"/>
      <c r="O97" s="239"/>
      <c r="P97" s="239"/>
      <c r="Q97" s="239"/>
      <c r="R97" s="239"/>
      <c r="S97" s="239"/>
      <c r="T97" s="240"/>
      <c r="AT97" s="241" t="s">
        <v>187</v>
      </c>
      <c r="AU97" s="241" t="s">
        <v>84</v>
      </c>
      <c r="AV97" s="11" t="s">
        <v>82</v>
      </c>
      <c r="AW97" s="11" t="s">
        <v>37</v>
      </c>
      <c r="AX97" s="11" t="s">
        <v>74</v>
      </c>
      <c r="AY97" s="241" t="s">
        <v>178</v>
      </c>
    </row>
    <row r="98" s="12" customFormat="1">
      <c r="B98" s="242"/>
      <c r="C98" s="243"/>
      <c r="D98" s="233" t="s">
        <v>187</v>
      </c>
      <c r="E98" s="244" t="s">
        <v>21</v>
      </c>
      <c r="F98" s="245" t="s">
        <v>82</v>
      </c>
      <c r="G98" s="243"/>
      <c r="H98" s="246">
        <v>1</v>
      </c>
      <c r="I98" s="247"/>
      <c r="J98" s="243"/>
      <c r="K98" s="243"/>
      <c r="L98" s="248"/>
      <c r="M98" s="263"/>
      <c r="N98" s="264"/>
      <c r="O98" s="264"/>
      <c r="P98" s="264"/>
      <c r="Q98" s="264"/>
      <c r="R98" s="264"/>
      <c r="S98" s="264"/>
      <c r="T98" s="265"/>
      <c r="AT98" s="252" t="s">
        <v>187</v>
      </c>
      <c r="AU98" s="252" t="s">
        <v>84</v>
      </c>
      <c r="AV98" s="12" t="s">
        <v>84</v>
      </c>
      <c r="AW98" s="12" t="s">
        <v>37</v>
      </c>
      <c r="AX98" s="12" t="s">
        <v>82</v>
      </c>
      <c r="AY98" s="252" t="s">
        <v>178</v>
      </c>
    </row>
    <row r="99" s="1" customFormat="1" ht="6.96" customHeight="1">
      <c r="B99" s="65"/>
      <c r="C99" s="66"/>
      <c r="D99" s="66"/>
      <c r="E99" s="66"/>
      <c r="F99" s="66"/>
      <c r="G99" s="66"/>
      <c r="H99" s="66"/>
      <c r="I99" s="164"/>
      <c r="J99" s="66"/>
      <c r="K99" s="66"/>
      <c r="L99" s="70"/>
    </row>
  </sheetData>
  <sheetProtection sheet="1" autoFilter="0" formatColumns="0" formatRows="0" objects="1" scenarios="1" spinCount="100000" saltValue="JfSLfdiJBC1bV331dbt4YOOkFWUOpcyZR5oowsVeTlGDnKqguY3+MsXPjJooVQ+MLV4f43eIxoaiRTphZor/jA==" hashValue="eUmlvQ4tgLAsueEcNRUqruewt8uFk0ylvlGNoIll/66R2mGEWDG7GXnGy0vAQRgyYWNuzK7CeWwMdOuaxU9XbQ==" algorithmName="SHA-512" password="CC35"/>
  <autoFilter ref="C78:K98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146</v>
      </c>
      <c r="G1" s="137" t="s">
        <v>147</v>
      </c>
      <c r="H1" s="137"/>
      <c r="I1" s="138"/>
      <c r="J1" s="137" t="s">
        <v>148</v>
      </c>
      <c r="K1" s="136" t="s">
        <v>149</v>
      </c>
      <c r="L1" s="137" t="s">
        <v>150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111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84</v>
      </c>
    </row>
    <row r="4" ht="36.96" customHeight="1">
      <c r="B4" s="26"/>
      <c r="C4" s="27"/>
      <c r="D4" s="28" t="s">
        <v>151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Rekonstrukce zahrady mateřské školky, MŠ Harmonie, Zlepšovatelů 1502/27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152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468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4" t="s">
        <v>25</v>
      </c>
      <c r="J12" s="145" t="str">
        <f>'Rekapitulace stavby'!AN8</f>
        <v>6. 12. 2018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4" t="s">
        <v>28</v>
      </c>
      <c r="J14" s="33" t="s">
        <v>29</v>
      </c>
      <c r="K14" s="49"/>
    </row>
    <row r="15" s="1" customFormat="1" ht="18" customHeight="1">
      <c r="B15" s="44"/>
      <c r="C15" s="45"/>
      <c r="D15" s="45"/>
      <c r="E15" s="33" t="s">
        <v>30</v>
      </c>
      <c r="F15" s="45"/>
      <c r="G15" s="45"/>
      <c r="H15" s="45"/>
      <c r="I15" s="144" t="s">
        <v>31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32</v>
      </c>
      <c r="E17" s="45"/>
      <c r="F17" s="45"/>
      <c r="G17" s="45"/>
      <c r="H17" s="45"/>
      <c r="I17" s="144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31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34</v>
      </c>
      <c r="E20" s="45"/>
      <c r="F20" s="45"/>
      <c r="G20" s="45"/>
      <c r="H20" s="45"/>
      <c r="I20" s="144" t="s">
        <v>28</v>
      </c>
      <c r="J20" s="33" t="s">
        <v>35</v>
      </c>
      <c r="K20" s="49"/>
    </row>
    <row r="21" s="1" customFormat="1" ht="18" customHeight="1">
      <c r="B21" s="44"/>
      <c r="C21" s="45"/>
      <c r="D21" s="45"/>
      <c r="E21" s="33" t="s">
        <v>36</v>
      </c>
      <c r="F21" s="45"/>
      <c r="G21" s="45"/>
      <c r="H21" s="45"/>
      <c r="I21" s="144" t="s">
        <v>31</v>
      </c>
      <c r="J21" s="33" t="s">
        <v>21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21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40</v>
      </c>
      <c r="E27" s="45"/>
      <c r="F27" s="45"/>
      <c r="G27" s="45"/>
      <c r="H27" s="45"/>
      <c r="I27" s="142"/>
      <c r="J27" s="153">
        <f>ROUND(J79,2)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42</v>
      </c>
      <c r="G29" s="45"/>
      <c r="H29" s="45"/>
      <c r="I29" s="154" t="s">
        <v>41</v>
      </c>
      <c r="J29" s="50" t="s">
        <v>43</v>
      </c>
      <c r="K29" s="49"/>
    </row>
    <row r="30" s="1" customFormat="1" ht="14.4" customHeight="1">
      <c r="B30" s="44"/>
      <c r="C30" s="45"/>
      <c r="D30" s="53" t="s">
        <v>44</v>
      </c>
      <c r="E30" s="53" t="s">
        <v>45</v>
      </c>
      <c r="F30" s="155">
        <f>ROUND(SUM(BE79:BE98), 2)</f>
        <v>0</v>
      </c>
      <c r="G30" s="45"/>
      <c r="H30" s="45"/>
      <c r="I30" s="156">
        <v>0.20999999999999999</v>
      </c>
      <c r="J30" s="155">
        <f>ROUND(ROUND((SUM(BE79:BE98)), 2)*I30, 2)</f>
        <v>0</v>
      </c>
      <c r="K30" s="49"/>
    </row>
    <row r="31" s="1" customFormat="1" ht="14.4" customHeight="1">
      <c r="B31" s="44"/>
      <c r="C31" s="45"/>
      <c r="D31" s="45"/>
      <c r="E31" s="53" t="s">
        <v>46</v>
      </c>
      <c r="F31" s="155">
        <f>ROUND(SUM(BF79:BF98), 2)</f>
        <v>0</v>
      </c>
      <c r="G31" s="45"/>
      <c r="H31" s="45"/>
      <c r="I31" s="156">
        <v>0.14999999999999999</v>
      </c>
      <c r="J31" s="155">
        <f>ROUND(ROUND((SUM(BF79:BF98)),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47</v>
      </c>
      <c r="F32" s="155">
        <f>ROUND(SUM(BG79:BG98),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48</v>
      </c>
      <c r="F33" s="155">
        <f>ROUND(SUM(BH79:BH98),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49</v>
      </c>
      <c r="F34" s="155">
        <f>ROUND(SUM(BI79:BI98),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50</v>
      </c>
      <c r="E36" s="96"/>
      <c r="F36" s="96"/>
      <c r="G36" s="159" t="s">
        <v>51</v>
      </c>
      <c r="H36" s="160" t="s">
        <v>52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154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Rekonstrukce zahrady mateřské školky, MŠ Harmonie, Zlepšovatelů 1502/27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152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10 - Bylinková a okrasná zahrádka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číslo parcely 245/4</v>
      </c>
      <c r="G49" s="45"/>
      <c r="H49" s="45"/>
      <c r="I49" s="144" t="s">
        <v>25</v>
      </c>
      <c r="J49" s="145" t="str">
        <f>IF(J12="","",J12)</f>
        <v>6. 12. 2018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MŠ Harmonie</v>
      </c>
      <c r="G51" s="45"/>
      <c r="H51" s="45"/>
      <c r="I51" s="144" t="s">
        <v>34</v>
      </c>
      <c r="J51" s="42" t="str">
        <f>E21</f>
        <v>Ing. Dagmar Rudolfová, Ing. Miroslava Najman</v>
      </c>
      <c r="K51" s="49"/>
    </row>
    <row r="52" s="1" customFormat="1" ht="14.4" customHeight="1">
      <c r="B52" s="44"/>
      <c r="C52" s="38" t="s">
        <v>32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155</v>
      </c>
      <c r="D54" s="157"/>
      <c r="E54" s="157"/>
      <c r="F54" s="157"/>
      <c r="G54" s="157"/>
      <c r="H54" s="157"/>
      <c r="I54" s="171"/>
      <c r="J54" s="172" t="s">
        <v>156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157</v>
      </c>
      <c r="D56" s="45"/>
      <c r="E56" s="45"/>
      <c r="F56" s="45"/>
      <c r="G56" s="45"/>
      <c r="H56" s="45"/>
      <c r="I56" s="142"/>
      <c r="J56" s="153">
        <f>J79</f>
        <v>0</v>
      </c>
      <c r="K56" s="49"/>
      <c r="AU56" s="22" t="s">
        <v>158</v>
      </c>
    </row>
    <row r="57" s="7" customFormat="1" ht="24.96" customHeight="1">
      <c r="B57" s="175"/>
      <c r="C57" s="176"/>
      <c r="D57" s="177" t="s">
        <v>159</v>
      </c>
      <c r="E57" s="178"/>
      <c r="F57" s="178"/>
      <c r="G57" s="178"/>
      <c r="H57" s="178"/>
      <c r="I57" s="179"/>
      <c r="J57" s="180">
        <f>J80</f>
        <v>0</v>
      </c>
      <c r="K57" s="181"/>
    </row>
    <row r="58" s="8" customFormat="1" ht="19.92" customHeight="1">
      <c r="B58" s="182"/>
      <c r="C58" s="183"/>
      <c r="D58" s="184" t="s">
        <v>160</v>
      </c>
      <c r="E58" s="185"/>
      <c r="F58" s="185"/>
      <c r="G58" s="185"/>
      <c r="H58" s="185"/>
      <c r="I58" s="186"/>
      <c r="J58" s="187">
        <f>J81</f>
        <v>0</v>
      </c>
      <c r="K58" s="188"/>
    </row>
    <row r="59" s="8" customFormat="1" ht="19.92" customHeight="1">
      <c r="B59" s="182"/>
      <c r="C59" s="183"/>
      <c r="D59" s="184" t="s">
        <v>266</v>
      </c>
      <c r="E59" s="185"/>
      <c r="F59" s="185"/>
      <c r="G59" s="185"/>
      <c r="H59" s="185"/>
      <c r="I59" s="186"/>
      <c r="J59" s="187">
        <f>J90</f>
        <v>0</v>
      </c>
      <c r="K59" s="188"/>
    </row>
    <row r="60" s="1" customFormat="1" ht="21.84" customHeight="1">
      <c r="B60" s="44"/>
      <c r="C60" s="45"/>
      <c r="D60" s="45"/>
      <c r="E60" s="45"/>
      <c r="F60" s="45"/>
      <c r="G60" s="45"/>
      <c r="H60" s="45"/>
      <c r="I60" s="142"/>
      <c r="J60" s="45"/>
      <c r="K60" s="49"/>
    </row>
    <row r="61" s="1" customFormat="1" ht="6.96" customHeight="1">
      <c r="B61" s="65"/>
      <c r="C61" s="66"/>
      <c r="D61" s="66"/>
      <c r="E61" s="66"/>
      <c r="F61" s="66"/>
      <c r="G61" s="66"/>
      <c r="H61" s="66"/>
      <c r="I61" s="164"/>
      <c r="J61" s="66"/>
      <c r="K61" s="67"/>
    </row>
    <row r="65" s="1" customFormat="1" ht="6.96" customHeight="1">
      <c r="B65" s="68"/>
      <c r="C65" s="69"/>
      <c r="D65" s="69"/>
      <c r="E65" s="69"/>
      <c r="F65" s="69"/>
      <c r="G65" s="69"/>
      <c r="H65" s="69"/>
      <c r="I65" s="167"/>
      <c r="J65" s="69"/>
      <c r="K65" s="69"/>
      <c r="L65" s="70"/>
    </row>
    <row r="66" s="1" customFormat="1" ht="36.96" customHeight="1">
      <c r="B66" s="44"/>
      <c r="C66" s="71" t="s">
        <v>162</v>
      </c>
      <c r="D66" s="72"/>
      <c r="E66" s="72"/>
      <c r="F66" s="72"/>
      <c r="G66" s="72"/>
      <c r="H66" s="72"/>
      <c r="I66" s="189"/>
      <c r="J66" s="72"/>
      <c r="K66" s="72"/>
      <c r="L66" s="70"/>
    </row>
    <row r="67" s="1" customFormat="1" ht="6.96" customHeight="1">
      <c r="B67" s="44"/>
      <c r="C67" s="72"/>
      <c r="D67" s="72"/>
      <c r="E67" s="72"/>
      <c r="F67" s="72"/>
      <c r="G67" s="72"/>
      <c r="H67" s="72"/>
      <c r="I67" s="189"/>
      <c r="J67" s="72"/>
      <c r="K67" s="72"/>
      <c r="L67" s="70"/>
    </row>
    <row r="68" s="1" customFormat="1" ht="14.4" customHeight="1">
      <c r="B68" s="44"/>
      <c r="C68" s="74" t="s">
        <v>18</v>
      </c>
      <c r="D68" s="72"/>
      <c r="E68" s="72"/>
      <c r="F68" s="72"/>
      <c r="G68" s="72"/>
      <c r="H68" s="72"/>
      <c r="I68" s="189"/>
      <c r="J68" s="72"/>
      <c r="K68" s="72"/>
      <c r="L68" s="70"/>
    </row>
    <row r="69" s="1" customFormat="1" ht="16.5" customHeight="1">
      <c r="B69" s="44"/>
      <c r="C69" s="72"/>
      <c r="D69" s="72"/>
      <c r="E69" s="190" t="str">
        <f>E7</f>
        <v>Rekonstrukce zahrady mateřské školky, MŠ Harmonie, Zlepšovatelů 1502/27</v>
      </c>
      <c r="F69" s="74"/>
      <c r="G69" s="74"/>
      <c r="H69" s="74"/>
      <c r="I69" s="189"/>
      <c r="J69" s="72"/>
      <c r="K69" s="72"/>
      <c r="L69" s="70"/>
    </row>
    <row r="70" s="1" customFormat="1" ht="14.4" customHeight="1">
      <c r="B70" s="44"/>
      <c r="C70" s="74" t="s">
        <v>152</v>
      </c>
      <c r="D70" s="72"/>
      <c r="E70" s="72"/>
      <c r="F70" s="72"/>
      <c r="G70" s="72"/>
      <c r="H70" s="72"/>
      <c r="I70" s="189"/>
      <c r="J70" s="72"/>
      <c r="K70" s="72"/>
      <c r="L70" s="70"/>
    </row>
    <row r="71" s="1" customFormat="1" ht="17.25" customHeight="1">
      <c r="B71" s="44"/>
      <c r="C71" s="72"/>
      <c r="D71" s="72"/>
      <c r="E71" s="80" t="str">
        <f>E9</f>
        <v>10 - Bylinková a okrasná zahrádka</v>
      </c>
      <c r="F71" s="72"/>
      <c r="G71" s="72"/>
      <c r="H71" s="72"/>
      <c r="I71" s="189"/>
      <c r="J71" s="72"/>
      <c r="K71" s="72"/>
      <c r="L71" s="70"/>
    </row>
    <row r="72" s="1" customFormat="1" ht="6.96" customHeight="1">
      <c r="B72" s="44"/>
      <c r="C72" s="72"/>
      <c r="D72" s="72"/>
      <c r="E72" s="72"/>
      <c r="F72" s="72"/>
      <c r="G72" s="72"/>
      <c r="H72" s="72"/>
      <c r="I72" s="189"/>
      <c r="J72" s="72"/>
      <c r="K72" s="72"/>
      <c r="L72" s="70"/>
    </row>
    <row r="73" s="1" customFormat="1" ht="18" customHeight="1">
      <c r="B73" s="44"/>
      <c r="C73" s="74" t="s">
        <v>23</v>
      </c>
      <c r="D73" s="72"/>
      <c r="E73" s="72"/>
      <c r="F73" s="191" t="str">
        <f>F12</f>
        <v>číslo parcely 245/4</v>
      </c>
      <c r="G73" s="72"/>
      <c r="H73" s="72"/>
      <c r="I73" s="192" t="s">
        <v>25</v>
      </c>
      <c r="J73" s="83" t="str">
        <f>IF(J12="","",J12)</f>
        <v>6. 12. 2018</v>
      </c>
      <c r="K73" s="72"/>
      <c r="L73" s="70"/>
    </row>
    <row r="74" s="1" customFormat="1" ht="6.96" customHeight="1">
      <c r="B74" s="44"/>
      <c r="C74" s="72"/>
      <c r="D74" s="72"/>
      <c r="E74" s="72"/>
      <c r="F74" s="72"/>
      <c r="G74" s="72"/>
      <c r="H74" s="72"/>
      <c r="I74" s="189"/>
      <c r="J74" s="72"/>
      <c r="K74" s="72"/>
      <c r="L74" s="70"/>
    </row>
    <row r="75" s="1" customFormat="1">
      <c r="B75" s="44"/>
      <c r="C75" s="74" t="s">
        <v>27</v>
      </c>
      <c r="D75" s="72"/>
      <c r="E75" s="72"/>
      <c r="F75" s="191" t="str">
        <f>E15</f>
        <v>MŠ Harmonie</v>
      </c>
      <c r="G75" s="72"/>
      <c r="H75" s="72"/>
      <c r="I75" s="192" t="s">
        <v>34</v>
      </c>
      <c r="J75" s="191" t="str">
        <f>E21</f>
        <v>Ing. Dagmar Rudolfová, Ing. Miroslava Najman</v>
      </c>
      <c r="K75" s="72"/>
      <c r="L75" s="70"/>
    </row>
    <row r="76" s="1" customFormat="1" ht="14.4" customHeight="1">
      <c r="B76" s="44"/>
      <c r="C76" s="74" t="s">
        <v>32</v>
      </c>
      <c r="D76" s="72"/>
      <c r="E76" s="72"/>
      <c r="F76" s="191" t="str">
        <f>IF(E18="","",E18)</f>
        <v/>
      </c>
      <c r="G76" s="72"/>
      <c r="H76" s="72"/>
      <c r="I76" s="189"/>
      <c r="J76" s="72"/>
      <c r="K76" s="72"/>
      <c r="L76" s="70"/>
    </row>
    <row r="77" s="1" customFormat="1" ht="10.32" customHeight="1">
      <c r="B77" s="44"/>
      <c r="C77" s="72"/>
      <c r="D77" s="72"/>
      <c r="E77" s="72"/>
      <c r="F77" s="72"/>
      <c r="G77" s="72"/>
      <c r="H77" s="72"/>
      <c r="I77" s="189"/>
      <c r="J77" s="72"/>
      <c r="K77" s="72"/>
      <c r="L77" s="70"/>
    </row>
    <row r="78" s="9" customFormat="1" ht="29.28" customHeight="1">
      <c r="B78" s="193"/>
      <c r="C78" s="194" t="s">
        <v>163</v>
      </c>
      <c r="D78" s="195" t="s">
        <v>59</v>
      </c>
      <c r="E78" s="195" t="s">
        <v>55</v>
      </c>
      <c r="F78" s="195" t="s">
        <v>164</v>
      </c>
      <c r="G78" s="195" t="s">
        <v>165</v>
      </c>
      <c r="H78" s="195" t="s">
        <v>166</v>
      </c>
      <c r="I78" s="196" t="s">
        <v>167</v>
      </c>
      <c r="J78" s="195" t="s">
        <v>156</v>
      </c>
      <c r="K78" s="197" t="s">
        <v>168</v>
      </c>
      <c r="L78" s="198"/>
      <c r="M78" s="100" t="s">
        <v>169</v>
      </c>
      <c r="N78" s="101" t="s">
        <v>44</v>
      </c>
      <c r="O78" s="101" t="s">
        <v>170</v>
      </c>
      <c r="P78" s="101" t="s">
        <v>171</v>
      </c>
      <c r="Q78" s="101" t="s">
        <v>172</v>
      </c>
      <c r="R78" s="101" t="s">
        <v>173</v>
      </c>
      <c r="S78" s="101" t="s">
        <v>174</v>
      </c>
      <c r="T78" s="102" t="s">
        <v>175</v>
      </c>
    </row>
    <row r="79" s="1" customFormat="1" ht="29.28" customHeight="1">
      <c r="B79" s="44"/>
      <c r="C79" s="106" t="s">
        <v>157</v>
      </c>
      <c r="D79" s="72"/>
      <c r="E79" s="72"/>
      <c r="F79" s="72"/>
      <c r="G79" s="72"/>
      <c r="H79" s="72"/>
      <c r="I79" s="189"/>
      <c r="J79" s="199">
        <f>BK79</f>
        <v>0</v>
      </c>
      <c r="K79" s="72"/>
      <c r="L79" s="70"/>
      <c r="M79" s="103"/>
      <c r="N79" s="104"/>
      <c r="O79" s="104"/>
      <c r="P79" s="200">
        <f>P80</f>
        <v>0</v>
      </c>
      <c r="Q79" s="104"/>
      <c r="R79" s="200">
        <f>R80</f>
        <v>8.9999999999999992E-05</v>
      </c>
      <c r="S79" s="104"/>
      <c r="T79" s="201">
        <f>T80</f>
        <v>0</v>
      </c>
      <c r="AT79" s="22" t="s">
        <v>73</v>
      </c>
      <c r="AU79" s="22" t="s">
        <v>158</v>
      </c>
      <c r="BK79" s="202">
        <f>BK80</f>
        <v>0</v>
      </c>
    </row>
    <row r="80" s="10" customFormat="1" ht="37.44001" customHeight="1">
      <c r="B80" s="203"/>
      <c r="C80" s="204"/>
      <c r="D80" s="205" t="s">
        <v>73</v>
      </c>
      <c r="E80" s="206" t="s">
        <v>176</v>
      </c>
      <c r="F80" s="206" t="s">
        <v>177</v>
      </c>
      <c r="G80" s="204"/>
      <c r="H80" s="204"/>
      <c r="I80" s="207"/>
      <c r="J80" s="208">
        <f>BK80</f>
        <v>0</v>
      </c>
      <c r="K80" s="204"/>
      <c r="L80" s="209"/>
      <c r="M80" s="210"/>
      <c r="N80" s="211"/>
      <c r="O80" s="211"/>
      <c r="P80" s="212">
        <f>P81+P90</f>
        <v>0</v>
      </c>
      <c r="Q80" s="211"/>
      <c r="R80" s="212">
        <f>R81+R90</f>
        <v>8.9999999999999992E-05</v>
      </c>
      <c r="S80" s="211"/>
      <c r="T80" s="213">
        <f>T81+T90</f>
        <v>0</v>
      </c>
      <c r="AR80" s="214" t="s">
        <v>82</v>
      </c>
      <c r="AT80" s="215" t="s">
        <v>73</v>
      </c>
      <c r="AU80" s="215" t="s">
        <v>74</v>
      </c>
      <c r="AY80" s="214" t="s">
        <v>178</v>
      </c>
      <c r="BK80" s="216">
        <f>BK81+BK90</f>
        <v>0</v>
      </c>
    </row>
    <row r="81" s="10" customFormat="1" ht="19.92" customHeight="1">
      <c r="B81" s="203"/>
      <c r="C81" s="204"/>
      <c r="D81" s="205" t="s">
        <v>73</v>
      </c>
      <c r="E81" s="217" t="s">
        <v>82</v>
      </c>
      <c r="F81" s="217" t="s">
        <v>179</v>
      </c>
      <c r="G81" s="204"/>
      <c r="H81" s="204"/>
      <c r="I81" s="207"/>
      <c r="J81" s="218">
        <f>BK81</f>
        <v>0</v>
      </c>
      <c r="K81" s="204"/>
      <c r="L81" s="209"/>
      <c r="M81" s="210"/>
      <c r="N81" s="211"/>
      <c r="O81" s="211"/>
      <c r="P81" s="212">
        <f>SUM(P82:P89)</f>
        <v>0</v>
      </c>
      <c r="Q81" s="211"/>
      <c r="R81" s="212">
        <f>SUM(R82:R89)</f>
        <v>8.9999999999999992E-05</v>
      </c>
      <c r="S81" s="211"/>
      <c r="T81" s="213">
        <f>SUM(T82:T89)</f>
        <v>0</v>
      </c>
      <c r="AR81" s="214" t="s">
        <v>82</v>
      </c>
      <c r="AT81" s="215" t="s">
        <v>73</v>
      </c>
      <c r="AU81" s="215" t="s">
        <v>82</v>
      </c>
      <c r="AY81" s="214" t="s">
        <v>178</v>
      </c>
      <c r="BK81" s="216">
        <f>SUM(BK82:BK89)</f>
        <v>0</v>
      </c>
    </row>
    <row r="82" s="1" customFormat="1" ht="38.25" customHeight="1">
      <c r="B82" s="44"/>
      <c r="C82" s="219" t="s">
        <v>82</v>
      </c>
      <c r="D82" s="219" t="s">
        <v>180</v>
      </c>
      <c r="E82" s="220" t="s">
        <v>190</v>
      </c>
      <c r="F82" s="221" t="s">
        <v>191</v>
      </c>
      <c r="G82" s="222" t="s">
        <v>192</v>
      </c>
      <c r="H82" s="223">
        <v>4</v>
      </c>
      <c r="I82" s="224"/>
      <c r="J82" s="225">
        <f>ROUND(I82*H82,2)</f>
        <v>0</v>
      </c>
      <c r="K82" s="221" t="s">
        <v>184</v>
      </c>
      <c r="L82" s="70"/>
      <c r="M82" s="226" t="s">
        <v>21</v>
      </c>
      <c r="N82" s="227" t="s">
        <v>45</v>
      </c>
      <c r="O82" s="45"/>
      <c r="P82" s="228">
        <f>O82*H82</f>
        <v>0</v>
      </c>
      <c r="Q82" s="228">
        <v>0</v>
      </c>
      <c r="R82" s="228">
        <f>Q82*H82</f>
        <v>0</v>
      </c>
      <c r="S82" s="228">
        <v>0</v>
      </c>
      <c r="T82" s="229">
        <f>S82*H82</f>
        <v>0</v>
      </c>
      <c r="AR82" s="22" t="s">
        <v>185</v>
      </c>
      <c r="AT82" s="22" t="s">
        <v>180</v>
      </c>
      <c r="AU82" s="22" t="s">
        <v>84</v>
      </c>
      <c r="AY82" s="22" t="s">
        <v>178</v>
      </c>
      <c r="BE82" s="230">
        <f>IF(N82="základní",J82,0)</f>
        <v>0</v>
      </c>
      <c r="BF82" s="230">
        <f>IF(N82="snížená",J82,0)</f>
        <v>0</v>
      </c>
      <c r="BG82" s="230">
        <f>IF(N82="zákl. přenesená",J82,0)</f>
        <v>0</v>
      </c>
      <c r="BH82" s="230">
        <f>IF(N82="sníž. přenesená",J82,0)</f>
        <v>0</v>
      </c>
      <c r="BI82" s="230">
        <f>IF(N82="nulová",J82,0)</f>
        <v>0</v>
      </c>
      <c r="BJ82" s="22" t="s">
        <v>82</v>
      </c>
      <c r="BK82" s="230">
        <f>ROUND(I82*H82,2)</f>
        <v>0</v>
      </c>
      <c r="BL82" s="22" t="s">
        <v>185</v>
      </c>
      <c r="BM82" s="22" t="s">
        <v>469</v>
      </c>
    </row>
    <row r="83" s="11" customFormat="1">
      <c r="B83" s="231"/>
      <c r="C83" s="232"/>
      <c r="D83" s="233" t="s">
        <v>187</v>
      </c>
      <c r="E83" s="234" t="s">
        <v>21</v>
      </c>
      <c r="F83" s="235" t="s">
        <v>314</v>
      </c>
      <c r="G83" s="232"/>
      <c r="H83" s="234" t="s">
        <v>21</v>
      </c>
      <c r="I83" s="236"/>
      <c r="J83" s="232"/>
      <c r="K83" s="232"/>
      <c r="L83" s="237"/>
      <c r="M83" s="238"/>
      <c r="N83" s="239"/>
      <c r="O83" s="239"/>
      <c r="P83" s="239"/>
      <c r="Q83" s="239"/>
      <c r="R83" s="239"/>
      <c r="S83" s="239"/>
      <c r="T83" s="240"/>
      <c r="AT83" s="241" t="s">
        <v>187</v>
      </c>
      <c r="AU83" s="241" t="s">
        <v>84</v>
      </c>
      <c r="AV83" s="11" t="s">
        <v>82</v>
      </c>
      <c r="AW83" s="11" t="s">
        <v>37</v>
      </c>
      <c r="AX83" s="11" t="s">
        <v>74</v>
      </c>
      <c r="AY83" s="241" t="s">
        <v>178</v>
      </c>
    </row>
    <row r="84" s="12" customFormat="1">
      <c r="B84" s="242"/>
      <c r="C84" s="243"/>
      <c r="D84" s="233" t="s">
        <v>187</v>
      </c>
      <c r="E84" s="244" t="s">
        <v>21</v>
      </c>
      <c r="F84" s="245" t="s">
        <v>185</v>
      </c>
      <c r="G84" s="243"/>
      <c r="H84" s="246">
        <v>4</v>
      </c>
      <c r="I84" s="247"/>
      <c r="J84" s="243"/>
      <c r="K84" s="243"/>
      <c r="L84" s="248"/>
      <c r="M84" s="249"/>
      <c r="N84" s="250"/>
      <c r="O84" s="250"/>
      <c r="P84" s="250"/>
      <c r="Q84" s="250"/>
      <c r="R84" s="250"/>
      <c r="S84" s="250"/>
      <c r="T84" s="251"/>
      <c r="AT84" s="252" t="s">
        <v>187</v>
      </c>
      <c r="AU84" s="252" t="s">
        <v>84</v>
      </c>
      <c r="AV84" s="12" t="s">
        <v>84</v>
      </c>
      <c r="AW84" s="12" t="s">
        <v>37</v>
      </c>
      <c r="AX84" s="12" t="s">
        <v>82</v>
      </c>
      <c r="AY84" s="252" t="s">
        <v>178</v>
      </c>
    </row>
    <row r="85" s="1" customFormat="1" ht="25.5" customHeight="1">
      <c r="B85" s="44"/>
      <c r="C85" s="219" t="s">
        <v>84</v>
      </c>
      <c r="D85" s="219" t="s">
        <v>180</v>
      </c>
      <c r="E85" s="220" t="s">
        <v>248</v>
      </c>
      <c r="F85" s="221" t="s">
        <v>249</v>
      </c>
      <c r="G85" s="222" t="s">
        <v>192</v>
      </c>
      <c r="H85" s="223">
        <v>3</v>
      </c>
      <c r="I85" s="224"/>
      <c r="J85" s="225">
        <f>ROUND(I85*H85,2)</f>
        <v>0</v>
      </c>
      <c r="K85" s="221" t="s">
        <v>184</v>
      </c>
      <c r="L85" s="70"/>
      <c r="M85" s="226" t="s">
        <v>21</v>
      </c>
      <c r="N85" s="227" t="s">
        <v>45</v>
      </c>
      <c r="O85" s="45"/>
      <c r="P85" s="228">
        <f>O85*H85</f>
        <v>0</v>
      </c>
      <c r="Q85" s="228">
        <v>0</v>
      </c>
      <c r="R85" s="228">
        <f>Q85*H85</f>
        <v>0</v>
      </c>
      <c r="S85" s="228">
        <v>0</v>
      </c>
      <c r="T85" s="229">
        <f>S85*H85</f>
        <v>0</v>
      </c>
      <c r="AR85" s="22" t="s">
        <v>185</v>
      </c>
      <c r="AT85" s="22" t="s">
        <v>180</v>
      </c>
      <c r="AU85" s="22" t="s">
        <v>84</v>
      </c>
      <c r="AY85" s="22" t="s">
        <v>178</v>
      </c>
      <c r="BE85" s="230">
        <f>IF(N85="základní",J85,0)</f>
        <v>0</v>
      </c>
      <c r="BF85" s="230">
        <f>IF(N85="snížená",J85,0)</f>
        <v>0</v>
      </c>
      <c r="BG85" s="230">
        <f>IF(N85="zákl. přenesená",J85,0)</f>
        <v>0</v>
      </c>
      <c r="BH85" s="230">
        <f>IF(N85="sníž. přenesená",J85,0)</f>
        <v>0</v>
      </c>
      <c r="BI85" s="230">
        <f>IF(N85="nulová",J85,0)</f>
        <v>0</v>
      </c>
      <c r="BJ85" s="22" t="s">
        <v>82</v>
      </c>
      <c r="BK85" s="230">
        <f>ROUND(I85*H85,2)</f>
        <v>0</v>
      </c>
      <c r="BL85" s="22" t="s">
        <v>185</v>
      </c>
      <c r="BM85" s="22" t="s">
        <v>470</v>
      </c>
    </row>
    <row r="86" s="11" customFormat="1">
      <c r="B86" s="231"/>
      <c r="C86" s="232"/>
      <c r="D86" s="233" t="s">
        <v>187</v>
      </c>
      <c r="E86" s="234" t="s">
        <v>21</v>
      </c>
      <c r="F86" s="235" t="s">
        <v>316</v>
      </c>
      <c r="G86" s="232"/>
      <c r="H86" s="234" t="s">
        <v>21</v>
      </c>
      <c r="I86" s="236"/>
      <c r="J86" s="232"/>
      <c r="K86" s="232"/>
      <c r="L86" s="237"/>
      <c r="M86" s="238"/>
      <c r="N86" s="239"/>
      <c r="O86" s="239"/>
      <c r="P86" s="239"/>
      <c r="Q86" s="239"/>
      <c r="R86" s="239"/>
      <c r="S86" s="239"/>
      <c r="T86" s="240"/>
      <c r="AT86" s="241" t="s">
        <v>187</v>
      </c>
      <c r="AU86" s="241" t="s">
        <v>84</v>
      </c>
      <c r="AV86" s="11" t="s">
        <v>82</v>
      </c>
      <c r="AW86" s="11" t="s">
        <v>37</v>
      </c>
      <c r="AX86" s="11" t="s">
        <v>74</v>
      </c>
      <c r="AY86" s="241" t="s">
        <v>178</v>
      </c>
    </row>
    <row r="87" s="12" customFormat="1">
      <c r="B87" s="242"/>
      <c r="C87" s="243"/>
      <c r="D87" s="233" t="s">
        <v>187</v>
      </c>
      <c r="E87" s="244" t="s">
        <v>21</v>
      </c>
      <c r="F87" s="245" t="s">
        <v>195</v>
      </c>
      <c r="G87" s="243"/>
      <c r="H87" s="246">
        <v>3</v>
      </c>
      <c r="I87" s="247"/>
      <c r="J87" s="243"/>
      <c r="K87" s="243"/>
      <c r="L87" s="248"/>
      <c r="M87" s="249"/>
      <c r="N87" s="250"/>
      <c r="O87" s="250"/>
      <c r="P87" s="250"/>
      <c r="Q87" s="250"/>
      <c r="R87" s="250"/>
      <c r="S87" s="250"/>
      <c r="T87" s="251"/>
      <c r="AT87" s="252" t="s">
        <v>187</v>
      </c>
      <c r="AU87" s="252" t="s">
        <v>84</v>
      </c>
      <c r="AV87" s="12" t="s">
        <v>84</v>
      </c>
      <c r="AW87" s="12" t="s">
        <v>37</v>
      </c>
      <c r="AX87" s="12" t="s">
        <v>82</v>
      </c>
      <c r="AY87" s="252" t="s">
        <v>178</v>
      </c>
    </row>
    <row r="88" s="1" customFormat="1" ht="16.5" customHeight="1">
      <c r="B88" s="44"/>
      <c r="C88" s="253" t="s">
        <v>195</v>
      </c>
      <c r="D88" s="253" t="s">
        <v>209</v>
      </c>
      <c r="E88" s="254" t="s">
        <v>253</v>
      </c>
      <c r="F88" s="255" t="s">
        <v>254</v>
      </c>
      <c r="G88" s="256" t="s">
        <v>255</v>
      </c>
      <c r="H88" s="257">
        <v>0.089999999999999997</v>
      </c>
      <c r="I88" s="258"/>
      <c r="J88" s="259">
        <f>ROUND(I88*H88,2)</f>
        <v>0</v>
      </c>
      <c r="K88" s="255" t="s">
        <v>184</v>
      </c>
      <c r="L88" s="260"/>
      <c r="M88" s="261" t="s">
        <v>21</v>
      </c>
      <c r="N88" s="262" t="s">
        <v>45</v>
      </c>
      <c r="O88" s="45"/>
      <c r="P88" s="228">
        <f>O88*H88</f>
        <v>0</v>
      </c>
      <c r="Q88" s="228">
        <v>0.001</v>
      </c>
      <c r="R88" s="228">
        <f>Q88*H88</f>
        <v>8.9999999999999992E-05</v>
      </c>
      <c r="S88" s="228">
        <v>0</v>
      </c>
      <c r="T88" s="229">
        <f>S88*H88</f>
        <v>0</v>
      </c>
      <c r="AR88" s="22" t="s">
        <v>212</v>
      </c>
      <c r="AT88" s="22" t="s">
        <v>209</v>
      </c>
      <c r="AU88" s="22" t="s">
        <v>84</v>
      </c>
      <c r="AY88" s="22" t="s">
        <v>178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22" t="s">
        <v>82</v>
      </c>
      <c r="BK88" s="230">
        <f>ROUND(I88*H88,2)</f>
        <v>0</v>
      </c>
      <c r="BL88" s="22" t="s">
        <v>185</v>
      </c>
      <c r="BM88" s="22" t="s">
        <v>471</v>
      </c>
    </row>
    <row r="89" s="12" customFormat="1">
      <c r="B89" s="242"/>
      <c r="C89" s="243"/>
      <c r="D89" s="233" t="s">
        <v>187</v>
      </c>
      <c r="E89" s="244" t="s">
        <v>21</v>
      </c>
      <c r="F89" s="245" t="s">
        <v>318</v>
      </c>
      <c r="G89" s="243"/>
      <c r="H89" s="246">
        <v>0.089999999999999997</v>
      </c>
      <c r="I89" s="247"/>
      <c r="J89" s="243"/>
      <c r="K89" s="243"/>
      <c r="L89" s="248"/>
      <c r="M89" s="249"/>
      <c r="N89" s="250"/>
      <c r="O89" s="250"/>
      <c r="P89" s="250"/>
      <c r="Q89" s="250"/>
      <c r="R89" s="250"/>
      <c r="S89" s="250"/>
      <c r="T89" s="251"/>
      <c r="AT89" s="252" t="s">
        <v>187</v>
      </c>
      <c r="AU89" s="252" t="s">
        <v>84</v>
      </c>
      <c r="AV89" s="12" t="s">
        <v>84</v>
      </c>
      <c r="AW89" s="12" t="s">
        <v>37</v>
      </c>
      <c r="AX89" s="12" t="s">
        <v>82</v>
      </c>
      <c r="AY89" s="252" t="s">
        <v>178</v>
      </c>
    </row>
    <row r="90" s="10" customFormat="1" ht="29.88" customHeight="1">
      <c r="B90" s="203"/>
      <c r="C90" s="204"/>
      <c r="D90" s="205" t="s">
        <v>73</v>
      </c>
      <c r="E90" s="217" t="s">
        <v>232</v>
      </c>
      <c r="F90" s="217" t="s">
        <v>267</v>
      </c>
      <c r="G90" s="204"/>
      <c r="H90" s="204"/>
      <c r="I90" s="207"/>
      <c r="J90" s="218">
        <f>BK90</f>
        <v>0</v>
      </c>
      <c r="K90" s="204"/>
      <c r="L90" s="209"/>
      <c r="M90" s="210"/>
      <c r="N90" s="211"/>
      <c r="O90" s="211"/>
      <c r="P90" s="212">
        <f>SUM(P91:P98)</f>
        <v>0</v>
      </c>
      <c r="Q90" s="211"/>
      <c r="R90" s="212">
        <f>SUM(R91:R98)</f>
        <v>0</v>
      </c>
      <c r="S90" s="211"/>
      <c r="T90" s="213">
        <f>SUM(T91:T98)</f>
        <v>0</v>
      </c>
      <c r="AR90" s="214" t="s">
        <v>82</v>
      </c>
      <c r="AT90" s="215" t="s">
        <v>73</v>
      </c>
      <c r="AU90" s="215" t="s">
        <v>82</v>
      </c>
      <c r="AY90" s="214" t="s">
        <v>178</v>
      </c>
      <c r="BK90" s="216">
        <f>SUM(BK91:BK98)</f>
        <v>0</v>
      </c>
    </row>
    <row r="91" s="1" customFormat="1" ht="16.5" customHeight="1">
      <c r="B91" s="44"/>
      <c r="C91" s="219" t="s">
        <v>185</v>
      </c>
      <c r="D91" s="219" t="s">
        <v>180</v>
      </c>
      <c r="E91" s="220" t="s">
        <v>440</v>
      </c>
      <c r="F91" s="221" t="s">
        <v>472</v>
      </c>
      <c r="G91" s="222" t="s">
        <v>198</v>
      </c>
      <c r="H91" s="223">
        <v>1</v>
      </c>
      <c r="I91" s="224"/>
      <c r="J91" s="225">
        <f>ROUND(I91*H91,2)</f>
        <v>0</v>
      </c>
      <c r="K91" s="221" t="s">
        <v>199</v>
      </c>
      <c r="L91" s="70"/>
      <c r="M91" s="226" t="s">
        <v>21</v>
      </c>
      <c r="N91" s="227" t="s">
        <v>45</v>
      </c>
      <c r="O91" s="45"/>
      <c r="P91" s="228">
        <f>O91*H91</f>
        <v>0</v>
      </c>
      <c r="Q91" s="228">
        <v>0</v>
      </c>
      <c r="R91" s="228">
        <f>Q91*H91</f>
        <v>0</v>
      </c>
      <c r="S91" s="228">
        <v>0</v>
      </c>
      <c r="T91" s="229">
        <f>S91*H91</f>
        <v>0</v>
      </c>
      <c r="AR91" s="22" t="s">
        <v>185</v>
      </c>
      <c r="AT91" s="22" t="s">
        <v>180</v>
      </c>
      <c r="AU91" s="22" t="s">
        <v>84</v>
      </c>
      <c r="AY91" s="22" t="s">
        <v>178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22" t="s">
        <v>82</v>
      </c>
      <c r="BK91" s="230">
        <f>ROUND(I91*H91,2)</f>
        <v>0</v>
      </c>
      <c r="BL91" s="22" t="s">
        <v>185</v>
      </c>
      <c r="BM91" s="22" t="s">
        <v>473</v>
      </c>
    </row>
    <row r="92" s="11" customFormat="1">
      <c r="B92" s="231"/>
      <c r="C92" s="232"/>
      <c r="D92" s="233" t="s">
        <v>187</v>
      </c>
      <c r="E92" s="234" t="s">
        <v>21</v>
      </c>
      <c r="F92" s="235" t="s">
        <v>474</v>
      </c>
      <c r="G92" s="232"/>
      <c r="H92" s="234" t="s">
        <v>21</v>
      </c>
      <c r="I92" s="236"/>
      <c r="J92" s="232"/>
      <c r="K92" s="232"/>
      <c r="L92" s="237"/>
      <c r="M92" s="238"/>
      <c r="N92" s="239"/>
      <c r="O92" s="239"/>
      <c r="P92" s="239"/>
      <c r="Q92" s="239"/>
      <c r="R92" s="239"/>
      <c r="S92" s="239"/>
      <c r="T92" s="240"/>
      <c r="AT92" s="241" t="s">
        <v>187</v>
      </c>
      <c r="AU92" s="241" t="s">
        <v>84</v>
      </c>
      <c r="AV92" s="11" t="s">
        <v>82</v>
      </c>
      <c r="AW92" s="11" t="s">
        <v>37</v>
      </c>
      <c r="AX92" s="11" t="s">
        <v>74</v>
      </c>
      <c r="AY92" s="241" t="s">
        <v>178</v>
      </c>
    </row>
    <row r="93" s="11" customFormat="1">
      <c r="B93" s="231"/>
      <c r="C93" s="232"/>
      <c r="D93" s="233" t="s">
        <v>187</v>
      </c>
      <c r="E93" s="234" t="s">
        <v>21</v>
      </c>
      <c r="F93" s="235" t="s">
        <v>475</v>
      </c>
      <c r="G93" s="232"/>
      <c r="H93" s="234" t="s">
        <v>21</v>
      </c>
      <c r="I93" s="236"/>
      <c r="J93" s="232"/>
      <c r="K93" s="232"/>
      <c r="L93" s="237"/>
      <c r="M93" s="238"/>
      <c r="N93" s="239"/>
      <c r="O93" s="239"/>
      <c r="P93" s="239"/>
      <c r="Q93" s="239"/>
      <c r="R93" s="239"/>
      <c r="S93" s="239"/>
      <c r="T93" s="240"/>
      <c r="AT93" s="241" t="s">
        <v>187</v>
      </c>
      <c r="AU93" s="241" t="s">
        <v>84</v>
      </c>
      <c r="AV93" s="11" t="s">
        <v>82</v>
      </c>
      <c r="AW93" s="11" t="s">
        <v>37</v>
      </c>
      <c r="AX93" s="11" t="s">
        <v>74</v>
      </c>
      <c r="AY93" s="241" t="s">
        <v>178</v>
      </c>
    </row>
    <row r="94" s="12" customFormat="1">
      <c r="B94" s="242"/>
      <c r="C94" s="243"/>
      <c r="D94" s="233" t="s">
        <v>187</v>
      </c>
      <c r="E94" s="244" t="s">
        <v>21</v>
      </c>
      <c r="F94" s="245" t="s">
        <v>82</v>
      </c>
      <c r="G94" s="243"/>
      <c r="H94" s="246">
        <v>1</v>
      </c>
      <c r="I94" s="247"/>
      <c r="J94" s="243"/>
      <c r="K94" s="243"/>
      <c r="L94" s="248"/>
      <c r="M94" s="249"/>
      <c r="N94" s="250"/>
      <c r="O94" s="250"/>
      <c r="P94" s="250"/>
      <c r="Q94" s="250"/>
      <c r="R94" s="250"/>
      <c r="S94" s="250"/>
      <c r="T94" s="251"/>
      <c r="AT94" s="252" t="s">
        <v>187</v>
      </c>
      <c r="AU94" s="252" t="s">
        <v>84</v>
      </c>
      <c r="AV94" s="12" t="s">
        <v>84</v>
      </c>
      <c r="AW94" s="12" t="s">
        <v>37</v>
      </c>
      <c r="AX94" s="12" t="s">
        <v>82</v>
      </c>
      <c r="AY94" s="252" t="s">
        <v>178</v>
      </c>
    </row>
    <row r="95" s="1" customFormat="1" ht="16.5" customHeight="1">
      <c r="B95" s="44"/>
      <c r="C95" s="219" t="s">
        <v>208</v>
      </c>
      <c r="D95" s="219" t="s">
        <v>180</v>
      </c>
      <c r="E95" s="220" t="s">
        <v>222</v>
      </c>
      <c r="F95" s="221" t="s">
        <v>476</v>
      </c>
      <c r="G95" s="222" t="s">
        <v>198</v>
      </c>
      <c r="H95" s="223">
        <v>3</v>
      </c>
      <c r="I95" s="224"/>
      <c r="J95" s="225">
        <f>ROUND(I95*H95,2)</f>
        <v>0</v>
      </c>
      <c r="K95" s="221" t="s">
        <v>199</v>
      </c>
      <c r="L95" s="70"/>
      <c r="M95" s="226" t="s">
        <v>21</v>
      </c>
      <c r="N95" s="227" t="s">
        <v>45</v>
      </c>
      <c r="O95" s="45"/>
      <c r="P95" s="228">
        <f>O95*H95</f>
        <v>0</v>
      </c>
      <c r="Q95" s="228">
        <v>0</v>
      </c>
      <c r="R95" s="228">
        <f>Q95*H95</f>
        <v>0</v>
      </c>
      <c r="S95" s="228">
        <v>0</v>
      </c>
      <c r="T95" s="229">
        <f>S95*H95</f>
        <v>0</v>
      </c>
      <c r="AR95" s="22" t="s">
        <v>185</v>
      </c>
      <c r="AT95" s="22" t="s">
        <v>180</v>
      </c>
      <c r="AU95" s="22" t="s">
        <v>84</v>
      </c>
      <c r="AY95" s="22" t="s">
        <v>178</v>
      </c>
      <c r="BE95" s="230">
        <f>IF(N95="základní",J95,0)</f>
        <v>0</v>
      </c>
      <c r="BF95" s="230">
        <f>IF(N95="snížená",J95,0)</f>
        <v>0</v>
      </c>
      <c r="BG95" s="230">
        <f>IF(N95="zákl. přenesená",J95,0)</f>
        <v>0</v>
      </c>
      <c r="BH95" s="230">
        <f>IF(N95="sníž. přenesená",J95,0)</f>
        <v>0</v>
      </c>
      <c r="BI95" s="230">
        <f>IF(N95="nulová",J95,0)</f>
        <v>0</v>
      </c>
      <c r="BJ95" s="22" t="s">
        <v>82</v>
      </c>
      <c r="BK95" s="230">
        <f>ROUND(I95*H95,2)</f>
        <v>0</v>
      </c>
      <c r="BL95" s="22" t="s">
        <v>185</v>
      </c>
      <c r="BM95" s="22" t="s">
        <v>477</v>
      </c>
    </row>
    <row r="96" s="11" customFormat="1">
      <c r="B96" s="231"/>
      <c r="C96" s="232"/>
      <c r="D96" s="233" t="s">
        <v>187</v>
      </c>
      <c r="E96" s="234" t="s">
        <v>21</v>
      </c>
      <c r="F96" s="235" t="s">
        <v>478</v>
      </c>
      <c r="G96" s="232"/>
      <c r="H96" s="234" t="s">
        <v>21</v>
      </c>
      <c r="I96" s="236"/>
      <c r="J96" s="232"/>
      <c r="K96" s="232"/>
      <c r="L96" s="237"/>
      <c r="M96" s="238"/>
      <c r="N96" s="239"/>
      <c r="O96" s="239"/>
      <c r="P96" s="239"/>
      <c r="Q96" s="239"/>
      <c r="R96" s="239"/>
      <c r="S96" s="239"/>
      <c r="T96" s="240"/>
      <c r="AT96" s="241" t="s">
        <v>187</v>
      </c>
      <c r="AU96" s="241" t="s">
        <v>84</v>
      </c>
      <c r="AV96" s="11" t="s">
        <v>82</v>
      </c>
      <c r="AW96" s="11" t="s">
        <v>37</v>
      </c>
      <c r="AX96" s="11" t="s">
        <v>74</v>
      </c>
      <c r="AY96" s="241" t="s">
        <v>178</v>
      </c>
    </row>
    <row r="97" s="11" customFormat="1">
      <c r="B97" s="231"/>
      <c r="C97" s="232"/>
      <c r="D97" s="233" t="s">
        <v>187</v>
      </c>
      <c r="E97" s="234" t="s">
        <v>21</v>
      </c>
      <c r="F97" s="235" t="s">
        <v>479</v>
      </c>
      <c r="G97" s="232"/>
      <c r="H97" s="234" t="s">
        <v>21</v>
      </c>
      <c r="I97" s="236"/>
      <c r="J97" s="232"/>
      <c r="K97" s="232"/>
      <c r="L97" s="237"/>
      <c r="M97" s="238"/>
      <c r="N97" s="239"/>
      <c r="O97" s="239"/>
      <c r="P97" s="239"/>
      <c r="Q97" s="239"/>
      <c r="R97" s="239"/>
      <c r="S97" s="239"/>
      <c r="T97" s="240"/>
      <c r="AT97" s="241" t="s">
        <v>187</v>
      </c>
      <c r="AU97" s="241" t="s">
        <v>84</v>
      </c>
      <c r="AV97" s="11" t="s">
        <v>82</v>
      </c>
      <c r="AW97" s="11" t="s">
        <v>37</v>
      </c>
      <c r="AX97" s="11" t="s">
        <v>74</v>
      </c>
      <c r="AY97" s="241" t="s">
        <v>178</v>
      </c>
    </row>
    <row r="98" s="12" customFormat="1">
      <c r="B98" s="242"/>
      <c r="C98" s="243"/>
      <c r="D98" s="233" t="s">
        <v>187</v>
      </c>
      <c r="E98" s="244" t="s">
        <v>21</v>
      </c>
      <c r="F98" s="245" t="s">
        <v>195</v>
      </c>
      <c r="G98" s="243"/>
      <c r="H98" s="246">
        <v>3</v>
      </c>
      <c r="I98" s="247"/>
      <c r="J98" s="243"/>
      <c r="K98" s="243"/>
      <c r="L98" s="248"/>
      <c r="M98" s="263"/>
      <c r="N98" s="264"/>
      <c r="O98" s="264"/>
      <c r="P98" s="264"/>
      <c r="Q98" s="264"/>
      <c r="R98" s="264"/>
      <c r="S98" s="264"/>
      <c r="T98" s="265"/>
      <c r="AT98" s="252" t="s">
        <v>187</v>
      </c>
      <c r="AU98" s="252" t="s">
        <v>84</v>
      </c>
      <c r="AV98" s="12" t="s">
        <v>84</v>
      </c>
      <c r="AW98" s="12" t="s">
        <v>37</v>
      </c>
      <c r="AX98" s="12" t="s">
        <v>82</v>
      </c>
      <c r="AY98" s="252" t="s">
        <v>178</v>
      </c>
    </row>
    <row r="99" s="1" customFormat="1" ht="6.96" customHeight="1">
      <c r="B99" s="65"/>
      <c r="C99" s="66"/>
      <c r="D99" s="66"/>
      <c r="E99" s="66"/>
      <c r="F99" s="66"/>
      <c r="G99" s="66"/>
      <c r="H99" s="66"/>
      <c r="I99" s="164"/>
      <c r="J99" s="66"/>
      <c r="K99" s="66"/>
      <c r="L99" s="70"/>
    </row>
  </sheetData>
  <sheetProtection sheet="1" autoFilter="0" formatColumns="0" formatRows="0" objects="1" scenarios="1" spinCount="100000" saltValue="57q4bXuQXKaXXYM/YlH3Sg4iEmjYZdqIvHu7AafsMFbdtJ29AsUl5w+mpcAY+fBnntwgCtcdpJgxOjhyCaG0Xg==" hashValue="0HzYvFy5uOHhyZVbw1MMuOXOdlk3KAeDrrLpgJofgJUKKejw5IVXokfF39yVRYdG3MTyzugwjv0WyUyeYtbQ9A==" algorithmName="SHA-512" password="CC35"/>
  <autoFilter ref="C78:K98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146</v>
      </c>
      <c r="G1" s="137" t="s">
        <v>147</v>
      </c>
      <c r="H1" s="137"/>
      <c r="I1" s="138"/>
      <c r="J1" s="137" t="s">
        <v>148</v>
      </c>
      <c r="K1" s="136" t="s">
        <v>149</v>
      </c>
      <c r="L1" s="137" t="s">
        <v>150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114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84</v>
      </c>
    </row>
    <row r="4" ht="36.96" customHeight="1">
      <c r="B4" s="26"/>
      <c r="C4" s="27"/>
      <c r="D4" s="28" t="s">
        <v>151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Rekonstrukce zahrady mateřské školky, MŠ Harmonie, Zlepšovatelů 1502/27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152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480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4" t="s">
        <v>25</v>
      </c>
      <c r="J12" s="145" t="str">
        <f>'Rekapitulace stavby'!AN8</f>
        <v>6. 12. 2018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4" t="s">
        <v>28</v>
      </c>
      <c r="J14" s="33" t="s">
        <v>29</v>
      </c>
      <c r="K14" s="49"/>
    </row>
    <row r="15" s="1" customFormat="1" ht="18" customHeight="1">
      <c r="B15" s="44"/>
      <c r="C15" s="45"/>
      <c r="D15" s="45"/>
      <c r="E15" s="33" t="s">
        <v>30</v>
      </c>
      <c r="F15" s="45"/>
      <c r="G15" s="45"/>
      <c r="H15" s="45"/>
      <c r="I15" s="144" t="s">
        <v>31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32</v>
      </c>
      <c r="E17" s="45"/>
      <c r="F17" s="45"/>
      <c r="G17" s="45"/>
      <c r="H17" s="45"/>
      <c r="I17" s="144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31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34</v>
      </c>
      <c r="E20" s="45"/>
      <c r="F20" s="45"/>
      <c r="G20" s="45"/>
      <c r="H20" s="45"/>
      <c r="I20" s="144" t="s">
        <v>28</v>
      </c>
      <c r="J20" s="33" t="s">
        <v>35</v>
      </c>
      <c r="K20" s="49"/>
    </row>
    <row r="21" s="1" customFormat="1" ht="18" customHeight="1">
      <c r="B21" s="44"/>
      <c r="C21" s="45"/>
      <c r="D21" s="45"/>
      <c r="E21" s="33" t="s">
        <v>36</v>
      </c>
      <c r="F21" s="45"/>
      <c r="G21" s="45"/>
      <c r="H21" s="45"/>
      <c r="I21" s="144" t="s">
        <v>31</v>
      </c>
      <c r="J21" s="33" t="s">
        <v>21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21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40</v>
      </c>
      <c r="E27" s="45"/>
      <c r="F27" s="45"/>
      <c r="G27" s="45"/>
      <c r="H27" s="45"/>
      <c r="I27" s="142"/>
      <c r="J27" s="153">
        <f>ROUND(J78,2)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42</v>
      </c>
      <c r="G29" s="45"/>
      <c r="H29" s="45"/>
      <c r="I29" s="154" t="s">
        <v>41</v>
      </c>
      <c r="J29" s="50" t="s">
        <v>43</v>
      </c>
      <c r="K29" s="49"/>
    </row>
    <row r="30" s="1" customFormat="1" ht="14.4" customHeight="1">
      <c r="B30" s="44"/>
      <c r="C30" s="45"/>
      <c r="D30" s="53" t="s">
        <v>44</v>
      </c>
      <c r="E30" s="53" t="s">
        <v>45</v>
      </c>
      <c r="F30" s="155">
        <f>ROUND(SUM(BE78:BE92), 2)</f>
        <v>0</v>
      </c>
      <c r="G30" s="45"/>
      <c r="H30" s="45"/>
      <c r="I30" s="156">
        <v>0.20999999999999999</v>
      </c>
      <c r="J30" s="155">
        <f>ROUND(ROUND((SUM(BE78:BE92)), 2)*I30, 2)</f>
        <v>0</v>
      </c>
      <c r="K30" s="49"/>
    </row>
    <row r="31" s="1" customFormat="1" ht="14.4" customHeight="1">
      <c r="B31" s="44"/>
      <c r="C31" s="45"/>
      <c r="D31" s="45"/>
      <c r="E31" s="53" t="s">
        <v>46</v>
      </c>
      <c r="F31" s="155">
        <f>ROUND(SUM(BF78:BF92), 2)</f>
        <v>0</v>
      </c>
      <c r="G31" s="45"/>
      <c r="H31" s="45"/>
      <c r="I31" s="156">
        <v>0.14999999999999999</v>
      </c>
      <c r="J31" s="155">
        <f>ROUND(ROUND((SUM(BF78:BF92)),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47</v>
      </c>
      <c r="F32" s="155">
        <f>ROUND(SUM(BG78:BG92),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48</v>
      </c>
      <c r="F33" s="155">
        <f>ROUND(SUM(BH78:BH92),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49</v>
      </c>
      <c r="F34" s="155">
        <f>ROUND(SUM(BI78:BI92),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50</v>
      </c>
      <c r="E36" s="96"/>
      <c r="F36" s="96"/>
      <c r="G36" s="159" t="s">
        <v>51</v>
      </c>
      <c r="H36" s="160" t="s">
        <v>52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154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Rekonstrukce zahrady mateřské školky, MŠ Harmonie, Zlepšovatelů 1502/27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152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11 - Dílničky kolem stávajícího herního prvku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číslo parcely 245/4</v>
      </c>
      <c r="G49" s="45"/>
      <c r="H49" s="45"/>
      <c r="I49" s="144" t="s">
        <v>25</v>
      </c>
      <c r="J49" s="145" t="str">
        <f>IF(J12="","",J12)</f>
        <v>6. 12. 2018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MŠ Harmonie</v>
      </c>
      <c r="G51" s="45"/>
      <c r="H51" s="45"/>
      <c r="I51" s="144" t="s">
        <v>34</v>
      </c>
      <c r="J51" s="42" t="str">
        <f>E21</f>
        <v>Ing. Dagmar Rudolfová, Ing. Miroslava Najman</v>
      </c>
      <c r="K51" s="49"/>
    </row>
    <row r="52" s="1" customFormat="1" ht="14.4" customHeight="1">
      <c r="B52" s="44"/>
      <c r="C52" s="38" t="s">
        <v>32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155</v>
      </c>
      <c r="D54" s="157"/>
      <c r="E54" s="157"/>
      <c r="F54" s="157"/>
      <c r="G54" s="157"/>
      <c r="H54" s="157"/>
      <c r="I54" s="171"/>
      <c r="J54" s="172" t="s">
        <v>156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157</v>
      </c>
      <c r="D56" s="45"/>
      <c r="E56" s="45"/>
      <c r="F56" s="45"/>
      <c r="G56" s="45"/>
      <c r="H56" s="45"/>
      <c r="I56" s="142"/>
      <c r="J56" s="153">
        <f>J78</f>
        <v>0</v>
      </c>
      <c r="K56" s="49"/>
      <c r="AU56" s="22" t="s">
        <v>158</v>
      </c>
    </row>
    <row r="57" s="7" customFormat="1" ht="24.96" customHeight="1">
      <c r="B57" s="175"/>
      <c r="C57" s="176"/>
      <c r="D57" s="177" t="s">
        <v>159</v>
      </c>
      <c r="E57" s="178"/>
      <c r="F57" s="178"/>
      <c r="G57" s="178"/>
      <c r="H57" s="178"/>
      <c r="I57" s="179"/>
      <c r="J57" s="180">
        <f>J79</f>
        <v>0</v>
      </c>
      <c r="K57" s="181"/>
    </row>
    <row r="58" s="8" customFormat="1" ht="19.92" customHeight="1">
      <c r="B58" s="182"/>
      <c r="C58" s="183"/>
      <c r="D58" s="184" t="s">
        <v>266</v>
      </c>
      <c r="E58" s="185"/>
      <c r="F58" s="185"/>
      <c r="G58" s="185"/>
      <c r="H58" s="185"/>
      <c r="I58" s="186"/>
      <c r="J58" s="187">
        <f>J80</f>
        <v>0</v>
      </c>
      <c r="K58" s="188"/>
    </row>
    <row r="59" s="1" customFormat="1" ht="21.84" customHeight="1">
      <c r="B59" s="44"/>
      <c r="C59" s="45"/>
      <c r="D59" s="45"/>
      <c r="E59" s="45"/>
      <c r="F59" s="45"/>
      <c r="G59" s="45"/>
      <c r="H59" s="45"/>
      <c r="I59" s="142"/>
      <c r="J59" s="45"/>
      <c r="K59" s="49"/>
    </row>
    <row r="60" s="1" customFormat="1" ht="6.96" customHeight="1">
      <c r="B60" s="65"/>
      <c r="C60" s="66"/>
      <c r="D60" s="66"/>
      <c r="E60" s="66"/>
      <c r="F60" s="66"/>
      <c r="G60" s="66"/>
      <c r="H60" s="66"/>
      <c r="I60" s="164"/>
      <c r="J60" s="66"/>
      <c r="K60" s="67"/>
    </row>
    <row r="64" s="1" customFormat="1" ht="6.96" customHeight="1">
      <c r="B64" s="68"/>
      <c r="C64" s="69"/>
      <c r="D64" s="69"/>
      <c r="E64" s="69"/>
      <c r="F64" s="69"/>
      <c r="G64" s="69"/>
      <c r="H64" s="69"/>
      <c r="I64" s="167"/>
      <c r="J64" s="69"/>
      <c r="K64" s="69"/>
      <c r="L64" s="70"/>
    </row>
    <row r="65" s="1" customFormat="1" ht="36.96" customHeight="1">
      <c r="B65" s="44"/>
      <c r="C65" s="71" t="s">
        <v>162</v>
      </c>
      <c r="D65" s="72"/>
      <c r="E65" s="72"/>
      <c r="F65" s="72"/>
      <c r="G65" s="72"/>
      <c r="H65" s="72"/>
      <c r="I65" s="189"/>
      <c r="J65" s="72"/>
      <c r="K65" s="72"/>
      <c r="L65" s="70"/>
    </row>
    <row r="66" s="1" customFormat="1" ht="6.96" customHeight="1">
      <c r="B66" s="44"/>
      <c r="C66" s="72"/>
      <c r="D66" s="72"/>
      <c r="E66" s="72"/>
      <c r="F66" s="72"/>
      <c r="G66" s="72"/>
      <c r="H66" s="72"/>
      <c r="I66" s="189"/>
      <c r="J66" s="72"/>
      <c r="K66" s="72"/>
      <c r="L66" s="70"/>
    </row>
    <row r="67" s="1" customFormat="1" ht="14.4" customHeight="1">
      <c r="B67" s="44"/>
      <c r="C67" s="74" t="s">
        <v>18</v>
      </c>
      <c r="D67" s="72"/>
      <c r="E67" s="72"/>
      <c r="F67" s="72"/>
      <c r="G67" s="72"/>
      <c r="H67" s="72"/>
      <c r="I67" s="189"/>
      <c r="J67" s="72"/>
      <c r="K67" s="72"/>
      <c r="L67" s="70"/>
    </row>
    <row r="68" s="1" customFormat="1" ht="16.5" customHeight="1">
      <c r="B68" s="44"/>
      <c r="C68" s="72"/>
      <c r="D68" s="72"/>
      <c r="E68" s="190" t="str">
        <f>E7</f>
        <v>Rekonstrukce zahrady mateřské školky, MŠ Harmonie, Zlepšovatelů 1502/27</v>
      </c>
      <c r="F68" s="74"/>
      <c r="G68" s="74"/>
      <c r="H68" s="74"/>
      <c r="I68" s="189"/>
      <c r="J68" s="72"/>
      <c r="K68" s="72"/>
      <c r="L68" s="70"/>
    </row>
    <row r="69" s="1" customFormat="1" ht="14.4" customHeight="1">
      <c r="B69" s="44"/>
      <c r="C69" s="74" t="s">
        <v>152</v>
      </c>
      <c r="D69" s="72"/>
      <c r="E69" s="72"/>
      <c r="F69" s="72"/>
      <c r="G69" s="72"/>
      <c r="H69" s="72"/>
      <c r="I69" s="189"/>
      <c r="J69" s="72"/>
      <c r="K69" s="72"/>
      <c r="L69" s="70"/>
    </row>
    <row r="70" s="1" customFormat="1" ht="17.25" customHeight="1">
      <c r="B70" s="44"/>
      <c r="C70" s="72"/>
      <c r="D70" s="72"/>
      <c r="E70" s="80" t="str">
        <f>E9</f>
        <v>11 - Dílničky kolem stávajícího herního prvku</v>
      </c>
      <c r="F70" s="72"/>
      <c r="G70" s="72"/>
      <c r="H70" s="72"/>
      <c r="I70" s="189"/>
      <c r="J70" s="72"/>
      <c r="K70" s="72"/>
      <c r="L70" s="70"/>
    </row>
    <row r="71" s="1" customFormat="1" ht="6.96" customHeight="1">
      <c r="B71" s="44"/>
      <c r="C71" s="72"/>
      <c r="D71" s="72"/>
      <c r="E71" s="72"/>
      <c r="F71" s="72"/>
      <c r="G71" s="72"/>
      <c r="H71" s="72"/>
      <c r="I71" s="189"/>
      <c r="J71" s="72"/>
      <c r="K71" s="72"/>
      <c r="L71" s="70"/>
    </row>
    <row r="72" s="1" customFormat="1" ht="18" customHeight="1">
      <c r="B72" s="44"/>
      <c r="C72" s="74" t="s">
        <v>23</v>
      </c>
      <c r="D72" s="72"/>
      <c r="E72" s="72"/>
      <c r="F72" s="191" t="str">
        <f>F12</f>
        <v>číslo parcely 245/4</v>
      </c>
      <c r="G72" s="72"/>
      <c r="H72" s="72"/>
      <c r="I72" s="192" t="s">
        <v>25</v>
      </c>
      <c r="J72" s="83" t="str">
        <f>IF(J12="","",J12)</f>
        <v>6. 12. 2018</v>
      </c>
      <c r="K72" s="72"/>
      <c r="L72" s="70"/>
    </row>
    <row r="73" s="1" customFormat="1" ht="6.96" customHeight="1">
      <c r="B73" s="44"/>
      <c r="C73" s="72"/>
      <c r="D73" s="72"/>
      <c r="E73" s="72"/>
      <c r="F73" s="72"/>
      <c r="G73" s="72"/>
      <c r="H73" s="72"/>
      <c r="I73" s="189"/>
      <c r="J73" s="72"/>
      <c r="K73" s="72"/>
      <c r="L73" s="70"/>
    </row>
    <row r="74" s="1" customFormat="1">
      <c r="B74" s="44"/>
      <c r="C74" s="74" t="s">
        <v>27</v>
      </c>
      <c r="D74" s="72"/>
      <c r="E74" s="72"/>
      <c r="F74" s="191" t="str">
        <f>E15</f>
        <v>MŠ Harmonie</v>
      </c>
      <c r="G74" s="72"/>
      <c r="H74" s="72"/>
      <c r="I74" s="192" t="s">
        <v>34</v>
      </c>
      <c r="J74" s="191" t="str">
        <f>E21</f>
        <v>Ing. Dagmar Rudolfová, Ing. Miroslava Najman</v>
      </c>
      <c r="K74" s="72"/>
      <c r="L74" s="70"/>
    </row>
    <row r="75" s="1" customFormat="1" ht="14.4" customHeight="1">
      <c r="B75" s="44"/>
      <c r="C75" s="74" t="s">
        <v>32</v>
      </c>
      <c r="D75" s="72"/>
      <c r="E75" s="72"/>
      <c r="F75" s="191" t="str">
        <f>IF(E18="","",E18)</f>
        <v/>
      </c>
      <c r="G75" s="72"/>
      <c r="H75" s="72"/>
      <c r="I75" s="189"/>
      <c r="J75" s="72"/>
      <c r="K75" s="72"/>
      <c r="L75" s="70"/>
    </row>
    <row r="76" s="1" customFormat="1" ht="10.32" customHeight="1">
      <c r="B76" s="44"/>
      <c r="C76" s="72"/>
      <c r="D76" s="72"/>
      <c r="E76" s="72"/>
      <c r="F76" s="72"/>
      <c r="G76" s="72"/>
      <c r="H76" s="72"/>
      <c r="I76" s="189"/>
      <c r="J76" s="72"/>
      <c r="K76" s="72"/>
      <c r="L76" s="70"/>
    </row>
    <row r="77" s="9" customFormat="1" ht="29.28" customHeight="1">
      <c r="B77" s="193"/>
      <c r="C77" s="194" t="s">
        <v>163</v>
      </c>
      <c r="D77" s="195" t="s">
        <v>59</v>
      </c>
      <c r="E77" s="195" t="s">
        <v>55</v>
      </c>
      <c r="F77" s="195" t="s">
        <v>164</v>
      </c>
      <c r="G77" s="195" t="s">
        <v>165</v>
      </c>
      <c r="H77" s="195" t="s">
        <v>166</v>
      </c>
      <c r="I77" s="196" t="s">
        <v>167</v>
      </c>
      <c r="J77" s="195" t="s">
        <v>156</v>
      </c>
      <c r="K77" s="197" t="s">
        <v>168</v>
      </c>
      <c r="L77" s="198"/>
      <c r="M77" s="100" t="s">
        <v>169</v>
      </c>
      <c r="N77" s="101" t="s">
        <v>44</v>
      </c>
      <c r="O77" s="101" t="s">
        <v>170</v>
      </c>
      <c r="P77" s="101" t="s">
        <v>171</v>
      </c>
      <c r="Q77" s="101" t="s">
        <v>172</v>
      </c>
      <c r="R77" s="101" t="s">
        <v>173</v>
      </c>
      <c r="S77" s="101" t="s">
        <v>174</v>
      </c>
      <c r="T77" s="102" t="s">
        <v>175</v>
      </c>
    </row>
    <row r="78" s="1" customFormat="1" ht="29.28" customHeight="1">
      <c r="B78" s="44"/>
      <c r="C78" s="106" t="s">
        <v>157</v>
      </c>
      <c r="D78" s="72"/>
      <c r="E78" s="72"/>
      <c r="F78" s="72"/>
      <c r="G78" s="72"/>
      <c r="H78" s="72"/>
      <c r="I78" s="189"/>
      <c r="J78" s="199">
        <f>BK78</f>
        <v>0</v>
      </c>
      <c r="K78" s="72"/>
      <c r="L78" s="70"/>
      <c r="M78" s="103"/>
      <c r="N78" s="104"/>
      <c r="O78" s="104"/>
      <c r="P78" s="200">
        <f>P79</f>
        <v>0</v>
      </c>
      <c r="Q78" s="104"/>
      <c r="R78" s="200">
        <f>R79</f>
        <v>0</v>
      </c>
      <c r="S78" s="104"/>
      <c r="T78" s="201">
        <f>T79</f>
        <v>0</v>
      </c>
      <c r="AT78" s="22" t="s">
        <v>73</v>
      </c>
      <c r="AU78" s="22" t="s">
        <v>158</v>
      </c>
      <c r="BK78" s="202">
        <f>BK79</f>
        <v>0</v>
      </c>
    </row>
    <row r="79" s="10" customFormat="1" ht="37.44001" customHeight="1">
      <c r="B79" s="203"/>
      <c r="C79" s="204"/>
      <c r="D79" s="205" t="s">
        <v>73</v>
      </c>
      <c r="E79" s="206" t="s">
        <v>176</v>
      </c>
      <c r="F79" s="206" t="s">
        <v>177</v>
      </c>
      <c r="G79" s="204"/>
      <c r="H79" s="204"/>
      <c r="I79" s="207"/>
      <c r="J79" s="208">
        <f>BK79</f>
        <v>0</v>
      </c>
      <c r="K79" s="204"/>
      <c r="L79" s="209"/>
      <c r="M79" s="210"/>
      <c r="N79" s="211"/>
      <c r="O79" s="211"/>
      <c r="P79" s="212">
        <f>P80</f>
        <v>0</v>
      </c>
      <c r="Q79" s="211"/>
      <c r="R79" s="212">
        <f>R80</f>
        <v>0</v>
      </c>
      <c r="S79" s="211"/>
      <c r="T79" s="213">
        <f>T80</f>
        <v>0</v>
      </c>
      <c r="AR79" s="214" t="s">
        <v>82</v>
      </c>
      <c r="AT79" s="215" t="s">
        <v>73</v>
      </c>
      <c r="AU79" s="215" t="s">
        <v>74</v>
      </c>
      <c r="AY79" s="214" t="s">
        <v>178</v>
      </c>
      <c r="BK79" s="216">
        <f>BK80</f>
        <v>0</v>
      </c>
    </row>
    <row r="80" s="10" customFormat="1" ht="19.92" customHeight="1">
      <c r="B80" s="203"/>
      <c r="C80" s="204"/>
      <c r="D80" s="205" t="s">
        <v>73</v>
      </c>
      <c r="E80" s="217" t="s">
        <v>232</v>
      </c>
      <c r="F80" s="217" t="s">
        <v>267</v>
      </c>
      <c r="G80" s="204"/>
      <c r="H80" s="204"/>
      <c r="I80" s="207"/>
      <c r="J80" s="218">
        <f>BK80</f>
        <v>0</v>
      </c>
      <c r="K80" s="204"/>
      <c r="L80" s="209"/>
      <c r="M80" s="210"/>
      <c r="N80" s="211"/>
      <c r="O80" s="211"/>
      <c r="P80" s="212">
        <f>SUM(P81:P92)</f>
        <v>0</v>
      </c>
      <c r="Q80" s="211"/>
      <c r="R80" s="212">
        <f>SUM(R81:R92)</f>
        <v>0</v>
      </c>
      <c r="S80" s="211"/>
      <c r="T80" s="213">
        <f>SUM(T81:T92)</f>
        <v>0</v>
      </c>
      <c r="AR80" s="214" t="s">
        <v>82</v>
      </c>
      <c r="AT80" s="215" t="s">
        <v>73</v>
      </c>
      <c r="AU80" s="215" t="s">
        <v>82</v>
      </c>
      <c r="AY80" s="214" t="s">
        <v>178</v>
      </c>
      <c r="BK80" s="216">
        <f>SUM(BK81:BK92)</f>
        <v>0</v>
      </c>
    </row>
    <row r="81" s="1" customFormat="1" ht="16.5" customHeight="1">
      <c r="B81" s="44"/>
      <c r="C81" s="219" t="s">
        <v>82</v>
      </c>
      <c r="D81" s="219" t="s">
        <v>180</v>
      </c>
      <c r="E81" s="220" t="s">
        <v>196</v>
      </c>
      <c r="F81" s="221" t="s">
        <v>481</v>
      </c>
      <c r="G81" s="222" t="s">
        <v>198</v>
      </c>
      <c r="H81" s="223">
        <v>2</v>
      </c>
      <c r="I81" s="224"/>
      <c r="J81" s="225">
        <f>ROUND(I81*H81,2)</f>
        <v>0</v>
      </c>
      <c r="K81" s="221" t="s">
        <v>21</v>
      </c>
      <c r="L81" s="70"/>
      <c r="M81" s="226" t="s">
        <v>21</v>
      </c>
      <c r="N81" s="227" t="s">
        <v>45</v>
      </c>
      <c r="O81" s="45"/>
      <c r="P81" s="228">
        <f>O81*H81</f>
        <v>0</v>
      </c>
      <c r="Q81" s="228">
        <v>0</v>
      </c>
      <c r="R81" s="228">
        <f>Q81*H81</f>
        <v>0</v>
      </c>
      <c r="S81" s="228">
        <v>0</v>
      </c>
      <c r="T81" s="229">
        <f>S81*H81</f>
        <v>0</v>
      </c>
      <c r="AR81" s="22" t="s">
        <v>185</v>
      </c>
      <c r="AT81" s="22" t="s">
        <v>180</v>
      </c>
      <c r="AU81" s="22" t="s">
        <v>84</v>
      </c>
      <c r="AY81" s="22" t="s">
        <v>178</v>
      </c>
      <c r="BE81" s="230">
        <f>IF(N81="základní",J81,0)</f>
        <v>0</v>
      </c>
      <c r="BF81" s="230">
        <f>IF(N81="snížená",J81,0)</f>
        <v>0</v>
      </c>
      <c r="BG81" s="230">
        <f>IF(N81="zákl. přenesená",J81,0)</f>
        <v>0</v>
      </c>
      <c r="BH81" s="230">
        <f>IF(N81="sníž. přenesená",J81,0)</f>
        <v>0</v>
      </c>
      <c r="BI81" s="230">
        <f>IF(N81="nulová",J81,0)</f>
        <v>0</v>
      </c>
      <c r="BJ81" s="22" t="s">
        <v>82</v>
      </c>
      <c r="BK81" s="230">
        <f>ROUND(I81*H81,2)</f>
        <v>0</v>
      </c>
      <c r="BL81" s="22" t="s">
        <v>185</v>
      </c>
      <c r="BM81" s="22" t="s">
        <v>482</v>
      </c>
    </row>
    <row r="82" s="11" customFormat="1">
      <c r="B82" s="231"/>
      <c r="C82" s="232"/>
      <c r="D82" s="233" t="s">
        <v>187</v>
      </c>
      <c r="E82" s="234" t="s">
        <v>21</v>
      </c>
      <c r="F82" s="235" t="s">
        <v>483</v>
      </c>
      <c r="G82" s="232"/>
      <c r="H82" s="234" t="s">
        <v>21</v>
      </c>
      <c r="I82" s="236"/>
      <c r="J82" s="232"/>
      <c r="K82" s="232"/>
      <c r="L82" s="237"/>
      <c r="M82" s="238"/>
      <c r="N82" s="239"/>
      <c r="O82" s="239"/>
      <c r="P82" s="239"/>
      <c r="Q82" s="239"/>
      <c r="R82" s="239"/>
      <c r="S82" s="239"/>
      <c r="T82" s="240"/>
      <c r="AT82" s="241" t="s">
        <v>187</v>
      </c>
      <c r="AU82" s="241" t="s">
        <v>84</v>
      </c>
      <c r="AV82" s="11" t="s">
        <v>82</v>
      </c>
      <c r="AW82" s="11" t="s">
        <v>37</v>
      </c>
      <c r="AX82" s="11" t="s">
        <v>74</v>
      </c>
      <c r="AY82" s="241" t="s">
        <v>178</v>
      </c>
    </row>
    <row r="83" s="11" customFormat="1">
      <c r="B83" s="231"/>
      <c r="C83" s="232"/>
      <c r="D83" s="233" t="s">
        <v>187</v>
      </c>
      <c r="E83" s="234" t="s">
        <v>21</v>
      </c>
      <c r="F83" s="235" t="s">
        <v>484</v>
      </c>
      <c r="G83" s="232"/>
      <c r="H83" s="234" t="s">
        <v>21</v>
      </c>
      <c r="I83" s="236"/>
      <c r="J83" s="232"/>
      <c r="K83" s="232"/>
      <c r="L83" s="237"/>
      <c r="M83" s="238"/>
      <c r="N83" s="239"/>
      <c r="O83" s="239"/>
      <c r="P83" s="239"/>
      <c r="Q83" s="239"/>
      <c r="R83" s="239"/>
      <c r="S83" s="239"/>
      <c r="T83" s="240"/>
      <c r="AT83" s="241" t="s">
        <v>187</v>
      </c>
      <c r="AU83" s="241" t="s">
        <v>84</v>
      </c>
      <c r="AV83" s="11" t="s">
        <v>82</v>
      </c>
      <c r="AW83" s="11" t="s">
        <v>37</v>
      </c>
      <c r="AX83" s="11" t="s">
        <v>74</v>
      </c>
      <c r="AY83" s="241" t="s">
        <v>178</v>
      </c>
    </row>
    <row r="84" s="12" customFormat="1">
      <c r="B84" s="242"/>
      <c r="C84" s="243"/>
      <c r="D84" s="233" t="s">
        <v>187</v>
      </c>
      <c r="E84" s="244" t="s">
        <v>21</v>
      </c>
      <c r="F84" s="245" t="s">
        <v>84</v>
      </c>
      <c r="G84" s="243"/>
      <c r="H84" s="246">
        <v>2</v>
      </c>
      <c r="I84" s="247"/>
      <c r="J84" s="243"/>
      <c r="K84" s="243"/>
      <c r="L84" s="248"/>
      <c r="M84" s="249"/>
      <c r="N84" s="250"/>
      <c r="O84" s="250"/>
      <c r="P84" s="250"/>
      <c r="Q84" s="250"/>
      <c r="R84" s="250"/>
      <c r="S84" s="250"/>
      <c r="T84" s="251"/>
      <c r="AT84" s="252" t="s">
        <v>187</v>
      </c>
      <c r="AU84" s="252" t="s">
        <v>84</v>
      </c>
      <c r="AV84" s="12" t="s">
        <v>84</v>
      </c>
      <c r="AW84" s="12" t="s">
        <v>37</v>
      </c>
      <c r="AX84" s="12" t="s">
        <v>82</v>
      </c>
      <c r="AY84" s="252" t="s">
        <v>178</v>
      </c>
    </row>
    <row r="85" s="1" customFormat="1" ht="16.5" customHeight="1">
      <c r="B85" s="44"/>
      <c r="C85" s="219" t="s">
        <v>84</v>
      </c>
      <c r="D85" s="219" t="s">
        <v>180</v>
      </c>
      <c r="E85" s="220" t="s">
        <v>242</v>
      </c>
      <c r="F85" s="221" t="s">
        <v>485</v>
      </c>
      <c r="G85" s="222" t="s">
        <v>198</v>
      </c>
      <c r="H85" s="223">
        <v>2</v>
      </c>
      <c r="I85" s="224"/>
      <c r="J85" s="225">
        <f>ROUND(I85*H85,2)</f>
        <v>0</v>
      </c>
      <c r="K85" s="221" t="s">
        <v>21</v>
      </c>
      <c r="L85" s="70"/>
      <c r="M85" s="226" t="s">
        <v>21</v>
      </c>
      <c r="N85" s="227" t="s">
        <v>45</v>
      </c>
      <c r="O85" s="45"/>
      <c r="P85" s="228">
        <f>O85*H85</f>
        <v>0</v>
      </c>
      <c r="Q85" s="228">
        <v>0</v>
      </c>
      <c r="R85" s="228">
        <f>Q85*H85</f>
        <v>0</v>
      </c>
      <c r="S85" s="228">
        <v>0</v>
      </c>
      <c r="T85" s="229">
        <f>S85*H85</f>
        <v>0</v>
      </c>
      <c r="AR85" s="22" t="s">
        <v>185</v>
      </c>
      <c r="AT85" s="22" t="s">
        <v>180</v>
      </c>
      <c r="AU85" s="22" t="s">
        <v>84</v>
      </c>
      <c r="AY85" s="22" t="s">
        <v>178</v>
      </c>
      <c r="BE85" s="230">
        <f>IF(N85="základní",J85,0)</f>
        <v>0</v>
      </c>
      <c r="BF85" s="230">
        <f>IF(N85="snížená",J85,0)</f>
        <v>0</v>
      </c>
      <c r="BG85" s="230">
        <f>IF(N85="zákl. přenesená",J85,0)</f>
        <v>0</v>
      </c>
      <c r="BH85" s="230">
        <f>IF(N85="sníž. přenesená",J85,0)</f>
        <v>0</v>
      </c>
      <c r="BI85" s="230">
        <f>IF(N85="nulová",J85,0)</f>
        <v>0</v>
      </c>
      <c r="BJ85" s="22" t="s">
        <v>82</v>
      </c>
      <c r="BK85" s="230">
        <f>ROUND(I85*H85,2)</f>
        <v>0</v>
      </c>
      <c r="BL85" s="22" t="s">
        <v>185</v>
      </c>
      <c r="BM85" s="22" t="s">
        <v>486</v>
      </c>
    </row>
    <row r="86" s="11" customFormat="1">
      <c r="B86" s="231"/>
      <c r="C86" s="232"/>
      <c r="D86" s="233" t="s">
        <v>187</v>
      </c>
      <c r="E86" s="234" t="s">
        <v>21</v>
      </c>
      <c r="F86" s="235" t="s">
        <v>483</v>
      </c>
      <c r="G86" s="232"/>
      <c r="H86" s="234" t="s">
        <v>21</v>
      </c>
      <c r="I86" s="236"/>
      <c r="J86" s="232"/>
      <c r="K86" s="232"/>
      <c r="L86" s="237"/>
      <c r="M86" s="238"/>
      <c r="N86" s="239"/>
      <c r="O86" s="239"/>
      <c r="P86" s="239"/>
      <c r="Q86" s="239"/>
      <c r="R86" s="239"/>
      <c r="S86" s="239"/>
      <c r="T86" s="240"/>
      <c r="AT86" s="241" t="s">
        <v>187</v>
      </c>
      <c r="AU86" s="241" t="s">
        <v>84</v>
      </c>
      <c r="AV86" s="11" t="s">
        <v>82</v>
      </c>
      <c r="AW86" s="11" t="s">
        <v>37</v>
      </c>
      <c r="AX86" s="11" t="s">
        <v>74</v>
      </c>
      <c r="AY86" s="241" t="s">
        <v>178</v>
      </c>
    </row>
    <row r="87" s="11" customFormat="1">
      <c r="B87" s="231"/>
      <c r="C87" s="232"/>
      <c r="D87" s="233" t="s">
        <v>187</v>
      </c>
      <c r="E87" s="234" t="s">
        <v>21</v>
      </c>
      <c r="F87" s="235" t="s">
        <v>487</v>
      </c>
      <c r="G87" s="232"/>
      <c r="H87" s="234" t="s">
        <v>21</v>
      </c>
      <c r="I87" s="236"/>
      <c r="J87" s="232"/>
      <c r="K87" s="232"/>
      <c r="L87" s="237"/>
      <c r="M87" s="238"/>
      <c r="N87" s="239"/>
      <c r="O87" s="239"/>
      <c r="P87" s="239"/>
      <c r="Q87" s="239"/>
      <c r="R87" s="239"/>
      <c r="S87" s="239"/>
      <c r="T87" s="240"/>
      <c r="AT87" s="241" t="s">
        <v>187</v>
      </c>
      <c r="AU87" s="241" t="s">
        <v>84</v>
      </c>
      <c r="AV87" s="11" t="s">
        <v>82</v>
      </c>
      <c r="AW87" s="11" t="s">
        <v>37</v>
      </c>
      <c r="AX87" s="11" t="s">
        <v>74</v>
      </c>
      <c r="AY87" s="241" t="s">
        <v>178</v>
      </c>
    </row>
    <row r="88" s="12" customFormat="1">
      <c r="B88" s="242"/>
      <c r="C88" s="243"/>
      <c r="D88" s="233" t="s">
        <v>187</v>
      </c>
      <c r="E88" s="244" t="s">
        <v>21</v>
      </c>
      <c r="F88" s="245" t="s">
        <v>84</v>
      </c>
      <c r="G88" s="243"/>
      <c r="H88" s="246">
        <v>2</v>
      </c>
      <c r="I88" s="247"/>
      <c r="J88" s="243"/>
      <c r="K88" s="243"/>
      <c r="L88" s="248"/>
      <c r="M88" s="249"/>
      <c r="N88" s="250"/>
      <c r="O88" s="250"/>
      <c r="P88" s="250"/>
      <c r="Q88" s="250"/>
      <c r="R88" s="250"/>
      <c r="S88" s="250"/>
      <c r="T88" s="251"/>
      <c r="AT88" s="252" t="s">
        <v>187</v>
      </c>
      <c r="AU88" s="252" t="s">
        <v>84</v>
      </c>
      <c r="AV88" s="12" t="s">
        <v>84</v>
      </c>
      <c r="AW88" s="12" t="s">
        <v>37</v>
      </c>
      <c r="AX88" s="12" t="s">
        <v>82</v>
      </c>
      <c r="AY88" s="252" t="s">
        <v>178</v>
      </c>
    </row>
    <row r="89" s="1" customFormat="1" ht="16.5" customHeight="1">
      <c r="B89" s="44"/>
      <c r="C89" s="219" t="s">
        <v>195</v>
      </c>
      <c r="D89" s="219" t="s">
        <v>180</v>
      </c>
      <c r="E89" s="220" t="s">
        <v>488</v>
      </c>
      <c r="F89" s="221" t="s">
        <v>489</v>
      </c>
      <c r="G89" s="222" t="s">
        <v>198</v>
      </c>
      <c r="H89" s="223">
        <v>2</v>
      </c>
      <c r="I89" s="224"/>
      <c r="J89" s="225">
        <f>ROUND(I89*H89,2)</f>
        <v>0</v>
      </c>
      <c r="K89" s="221" t="s">
        <v>21</v>
      </c>
      <c r="L89" s="70"/>
      <c r="M89" s="226" t="s">
        <v>21</v>
      </c>
      <c r="N89" s="227" t="s">
        <v>45</v>
      </c>
      <c r="O89" s="45"/>
      <c r="P89" s="228">
        <f>O89*H89</f>
        <v>0</v>
      </c>
      <c r="Q89" s="228">
        <v>0</v>
      </c>
      <c r="R89" s="228">
        <f>Q89*H89</f>
        <v>0</v>
      </c>
      <c r="S89" s="228">
        <v>0</v>
      </c>
      <c r="T89" s="229">
        <f>S89*H89</f>
        <v>0</v>
      </c>
      <c r="AR89" s="22" t="s">
        <v>185</v>
      </c>
      <c r="AT89" s="22" t="s">
        <v>180</v>
      </c>
      <c r="AU89" s="22" t="s">
        <v>84</v>
      </c>
      <c r="AY89" s="22" t="s">
        <v>178</v>
      </c>
      <c r="BE89" s="230">
        <f>IF(N89="základní",J89,0)</f>
        <v>0</v>
      </c>
      <c r="BF89" s="230">
        <f>IF(N89="snížená",J89,0)</f>
        <v>0</v>
      </c>
      <c r="BG89" s="230">
        <f>IF(N89="zákl. přenesená",J89,0)</f>
        <v>0</v>
      </c>
      <c r="BH89" s="230">
        <f>IF(N89="sníž. přenesená",J89,0)</f>
        <v>0</v>
      </c>
      <c r="BI89" s="230">
        <f>IF(N89="nulová",J89,0)</f>
        <v>0</v>
      </c>
      <c r="BJ89" s="22" t="s">
        <v>82</v>
      </c>
      <c r="BK89" s="230">
        <f>ROUND(I89*H89,2)</f>
        <v>0</v>
      </c>
      <c r="BL89" s="22" t="s">
        <v>185</v>
      </c>
      <c r="BM89" s="22" t="s">
        <v>490</v>
      </c>
    </row>
    <row r="90" s="11" customFormat="1">
      <c r="B90" s="231"/>
      <c r="C90" s="232"/>
      <c r="D90" s="233" t="s">
        <v>187</v>
      </c>
      <c r="E90" s="234" t="s">
        <v>21</v>
      </c>
      <c r="F90" s="235" t="s">
        <v>483</v>
      </c>
      <c r="G90" s="232"/>
      <c r="H90" s="234" t="s">
        <v>21</v>
      </c>
      <c r="I90" s="236"/>
      <c r="J90" s="232"/>
      <c r="K90" s="232"/>
      <c r="L90" s="237"/>
      <c r="M90" s="238"/>
      <c r="N90" s="239"/>
      <c r="O90" s="239"/>
      <c r="P90" s="239"/>
      <c r="Q90" s="239"/>
      <c r="R90" s="239"/>
      <c r="S90" s="239"/>
      <c r="T90" s="240"/>
      <c r="AT90" s="241" t="s">
        <v>187</v>
      </c>
      <c r="AU90" s="241" t="s">
        <v>84</v>
      </c>
      <c r="AV90" s="11" t="s">
        <v>82</v>
      </c>
      <c r="AW90" s="11" t="s">
        <v>37</v>
      </c>
      <c r="AX90" s="11" t="s">
        <v>74</v>
      </c>
      <c r="AY90" s="241" t="s">
        <v>178</v>
      </c>
    </row>
    <row r="91" s="11" customFormat="1">
      <c r="B91" s="231"/>
      <c r="C91" s="232"/>
      <c r="D91" s="233" t="s">
        <v>187</v>
      </c>
      <c r="E91" s="234" t="s">
        <v>21</v>
      </c>
      <c r="F91" s="235" t="s">
        <v>491</v>
      </c>
      <c r="G91" s="232"/>
      <c r="H91" s="234" t="s">
        <v>21</v>
      </c>
      <c r="I91" s="236"/>
      <c r="J91" s="232"/>
      <c r="K91" s="232"/>
      <c r="L91" s="237"/>
      <c r="M91" s="238"/>
      <c r="N91" s="239"/>
      <c r="O91" s="239"/>
      <c r="P91" s="239"/>
      <c r="Q91" s="239"/>
      <c r="R91" s="239"/>
      <c r="S91" s="239"/>
      <c r="T91" s="240"/>
      <c r="AT91" s="241" t="s">
        <v>187</v>
      </c>
      <c r="AU91" s="241" t="s">
        <v>84</v>
      </c>
      <c r="AV91" s="11" t="s">
        <v>82</v>
      </c>
      <c r="AW91" s="11" t="s">
        <v>37</v>
      </c>
      <c r="AX91" s="11" t="s">
        <v>74</v>
      </c>
      <c r="AY91" s="241" t="s">
        <v>178</v>
      </c>
    </row>
    <row r="92" s="12" customFormat="1">
      <c r="B92" s="242"/>
      <c r="C92" s="243"/>
      <c r="D92" s="233" t="s">
        <v>187</v>
      </c>
      <c r="E92" s="244" t="s">
        <v>21</v>
      </c>
      <c r="F92" s="245" t="s">
        <v>84</v>
      </c>
      <c r="G92" s="243"/>
      <c r="H92" s="246">
        <v>2</v>
      </c>
      <c r="I92" s="247"/>
      <c r="J92" s="243"/>
      <c r="K92" s="243"/>
      <c r="L92" s="248"/>
      <c r="M92" s="263"/>
      <c r="N92" s="264"/>
      <c r="O92" s="264"/>
      <c r="P92" s="264"/>
      <c r="Q92" s="264"/>
      <c r="R92" s="264"/>
      <c r="S92" s="264"/>
      <c r="T92" s="265"/>
      <c r="AT92" s="252" t="s">
        <v>187</v>
      </c>
      <c r="AU92" s="252" t="s">
        <v>84</v>
      </c>
      <c r="AV92" s="12" t="s">
        <v>84</v>
      </c>
      <c r="AW92" s="12" t="s">
        <v>37</v>
      </c>
      <c r="AX92" s="12" t="s">
        <v>82</v>
      </c>
      <c r="AY92" s="252" t="s">
        <v>178</v>
      </c>
    </row>
    <row r="93" s="1" customFormat="1" ht="6.96" customHeight="1">
      <c r="B93" s="65"/>
      <c r="C93" s="66"/>
      <c r="D93" s="66"/>
      <c r="E93" s="66"/>
      <c r="F93" s="66"/>
      <c r="G93" s="66"/>
      <c r="H93" s="66"/>
      <c r="I93" s="164"/>
      <c r="J93" s="66"/>
      <c r="K93" s="66"/>
      <c r="L93" s="70"/>
    </row>
  </sheetData>
  <sheetProtection sheet="1" autoFilter="0" formatColumns="0" formatRows="0" objects="1" scenarios="1" spinCount="100000" saltValue="yj5DL1KW1WJ+L8RMT4SZ4Hm6IM3fgbyRJLoP9qcjVH4UQI9Jm4eZ0Ro6kHLAXtLwU0QB26KkdGpYXMJlMeofeQ==" hashValue="Aj95HDqI3fenS/hY2YlRVMZ6jxbjFJ34j6+dsjZF36fkOYghdQut/IwKUHnzmBFLnHY9GXqhopxIQpwi+kp1Eg==" algorithmName="SHA-512" password="CC35"/>
  <autoFilter ref="C77:K92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146</v>
      </c>
      <c r="G1" s="137" t="s">
        <v>147</v>
      </c>
      <c r="H1" s="137"/>
      <c r="I1" s="138"/>
      <c r="J1" s="137" t="s">
        <v>148</v>
      </c>
      <c r="K1" s="136" t="s">
        <v>149</v>
      </c>
      <c r="L1" s="137" t="s">
        <v>150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117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84</v>
      </c>
    </row>
    <row r="4" ht="36.96" customHeight="1">
      <c r="B4" s="26"/>
      <c r="C4" s="27"/>
      <c r="D4" s="28" t="s">
        <v>151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Rekonstrukce zahrady mateřské školky, MŠ Harmonie, Zlepšovatelů 1502/27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152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492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4" t="s">
        <v>25</v>
      </c>
      <c r="J12" s="145" t="str">
        <f>'Rekapitulace stavby'!AN8</f>
        <v>6. 12. 2018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4" t="s">
        <v>28</v>
      </c>
      <c r="J14" s="33" t="s">
        <v>29</v>
      </c>
      <c r="K14" s="49"/>
    </row>
    <row r="15" s="1" customFormat="1" ht="18" customHeight="1">
      <c r="B15" s="44"/>
      <c r="C15" s="45"/>
      <c r="D15" s="45"/>
      <c r="E15" s="33" t="s">
        <v>30</v>
      </c>
      <c r="F15" s="45"/>
      <c r="G15" s="45"/>
      <c r="H15" s="45"/>
      <c r="I15" s="144" t="s">
        <v>31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32</v>
      </c>
      <c r="E17" s="45"/>
      <c r="F17" s="45"/>
      <c r="G17" s="45"/>
      <c r="H17" s="45"/>
      <c r="I17" s="144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31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34</v>
      </c>
      <c r="E20" s="45"/>
      <c r="F20" s="45"/>
      <c r="G20" s="45"/>
      <c r="H20" s="45"/>
      <c r="I20" s="144" t="s">
        <v>28</v>
      </c>
      <c r="J20" s="33" t="s">
        <v>35</v>
      </c>
      <c r="K20" s="49"/>
    </row>
    <row r="21" s="1" customFormat="1" ht="18" customHeight="1">
      <c r="B21" s="44"/>
      <c r="C21" s="45"/>
      <c r="D21" s="45"/>
      <c r="E21" s="33" t="s">
        <v>36</v>
      </c>
      <c r="F21" s="45"/>
      <c r="G21" s="45"/>
      <c r="H21" s="45"/>
      <c r="I21" s="144" t="s">
        <v>31</v>
      </c>
      <c r="J21" s="33" t="s">
        <v>21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21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40</v>
      </c>
      <c r="E27" s="45"/>
      <c r="F27" s="45"/>
      <c r="G27" s="45"/>
      <c r="H27" s="45"/>
      <c r="I27" s="142"/>
      <c r="J27" s="153">
        <f>ROUND(J80,2)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42</v>
      </c>
      <c r="G29" s="45"/>
      <c r="H29" s="45"/>
      <c r="I29" s="154" t="s">
        <v>41</v>
      </c>
      <c r="J29" s="50" t="s">
        <v>43</v>
      </c>
      <c r="K29" s="49"/>
    </row>
    <row r="30" s="1" customFormat="1" ht="14.4" customHeight="1">
      <c r="B30" s="44"/>
      <c r="C30" s="45"/>
      <c r="D30" s="53" t="s">
        <v>44</v>
      </c>
      <c r="E30" s="53" t="s">
        <v>45</v>
      </c>
      <c r="F30" s="155">
        <f>ROUND(SUM(BE80:BE114), 2)</f>
        <v>0</v>
      </c>
      <c r="G30" s="45"/>
      <c r="H30" s="45"/>
      <c r="I30" s="156">
        <v>0.20999999999999999</v>
      </c>
      <c r="J30" s="155">
        <f>ROUND(ROUND((SUM(BE80:BE114)), 2)*I30, 2)</f>
        <v>0</v>
      </c>
      <c r="K30" s="49"/>
    </row>
    <row r="31" s="1" customFormat="1" ht="14.4" customHeight="1">
      <c r="B31" s="44"/>
      <c r="C31" s="45"/>
      <c r="D31" s="45"/>
      <c r="E31" s="53" t="s">
        <v>46</v>
      </c>
      <c r="F31" s="155">
        <f>ROUND(SUM(BF80:BF114), 2)</f>
        <v>0</v>
      </c>
      <c r="G31" s="45"/>
      <c r="H31" s="45"/>
      <c r="I31" s="156">
        <v>0.14999999999999999</v>
      </c>
      <c r="J31" s="155">
        <f>ROUND(ROUND((SUM(BF80:BF114)),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47</v>
      </c>
      <c r="F32" s="155">
        <f>ROUND(SUM(BG80:BG114),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48</v>
      </c>
      <c r="F33" s="155">
        <f>ROUND(SUM(BH80:BH114),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49</v>
      </c>
      <c r="F34" s="155">
        <f>ROUND(SUM(BI80:BI114),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50</v>
      </c>
      <c r="E36" s="96"/>
      <c r="F36" s="96"/>
      <c r="G36" s="159" t="s">
        <v>51</v>
      </c>
      <c r="H36" s="160" t="s">
        <v>52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154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Rekonstrukce zahrady mateřské školky, MŠ Harmonie, Zlepšovatelů 1502/27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152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12 - Vyvýšené proutěné záhony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číslo parcely 245/4</v>
      </c>
      <c r="G49" s="45"/>
      <c r="H49" s="45"/>
      <c r="I49" s="144" t="s">
        <v>25</v>
      </c>
      <c r="J49" s="145" t="str">
        <f>IF(J12="","",J12)</f>
        <v>6. 12. 2018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MŠ Harmonie</v>
      </c>
      <c r="G51" s="45"/>
      <c r="H51" s="45"/>
      <c r="I51" s="144" t="s">
        <v>34</v>
      </c>
      <c r="J51" s="42" t="str">
        <f>E21</f>
        <v>Ing. Dagmar Rudolfová, Ing. Miroslava Najman</v>
      </c>
      <c r="K51" s="49"/>
    </row>
    <row r="52" s="1" customFormat="1" ht="14.4" customHeight="1">
      <c r="B52" s="44"/>
      <c r="C52" s="38" t="s">
        <v>32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155</v>
      </c>
      <c r="D54" s="157"/>
      <c r="E54" s="157"/>
      <c r="F54" s="157"/>
      <c r="G54" s="157"/>
      <c r="H54" s="157"/>
      <c r="I54" s="171"/>
      <c r="J54" s="172" t="s">
        <v>156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157</v>
      </c>
      <c r="D56" s="45"/>
      <c r="E56" s="45"/>
      <c r="F56" s="45"/>
      <c r="G56" s="45"/>
      <c r="H56" s="45"/>
      <c r="I56" s="142"/>
      <c r="J56" s="153">
        <f>J80</f>
        <v>0</v>
      </c>
      <c r="K56" s="49"/>
      <c r="AU56" s="22" t="s">
        <v>158</v>
      </c>
    </row>
    <row r="57" s="7" customFormat="1" ht="24.96" customHeight="1">
      <c r="B57" s="175"/>
      <c r="C57" s="176"/>
      <c r="D57" s="177" t="s">
        <v>159</v>
      </c>
      <c r="E57" s="178"/>
      <c r="F57" s="178"/>
      <c r="G57" s="178"/>
      <c r="H57" s="178"/>
      <c r="I57" s="179"/>
      <c r="J57" s="180">
        <f>J81</f>
        <v>0</v>
      </c>
      <c r="K57" s="181"/>
    </row>
    <row r="58" s="8" customFormat="1" ht="19.92" customHeight="1">
      <c r="B58" s="182"/>
      <c r="C58" s="183"/>
      <c r="D58" s="184" t="s">
        <v>160</v>
      </c>
      <c r="E58" s="185"/>
      <c r="F58" s="185"/>
      <c r="G58" s="185"/>
      <c r="H58" s="185"/>
      <c r="I58" s="186"/>
      <c r="J58" s="187">
        <f>J82</f>
        <v>0</v>
      </c>
      <c r="K58" s="188"/>
    </row>
    <row r="59" s="8" customFormat="1" ht="19.92" customHeight="1">
      <c r="B59" s="182"/>
      <c r="C59" s="183"/>
      <c r="D59" s="184" t="s">
        <v>266</v>
      </c>
      <c r="E59" s="185"/>
      <c r="F59" s="185"/>
      <c r="G59" s="185"/>
      <c r="H59" s="185"/>
      <c r="I59" s="186"/>
      <c r="J59" s="187">
        <f>J106</f>
        <v>0</v>
      </c>
      <c r="K59" s="188"/>
    </row>
    <row r="60" s="8" customFormat="1" ht="19.92" customHeight="1">
      <c r="B60" s="182"/>
      <c r="C60" s="183"/>
      <c r="D60" s="184" t="s">
        <v>161</v>
      </c>
      <c r="E60" s="185"/>
      <c r="F60" s="185"/>
      <c r="G60" s="185"/>
      <c r="H60" s="185"/>
      <c r="I60" s="186"/>
      <c r="J60" s="187">
        <f>J111</f>
        <v>0</v>
      </c>
      <c r="K60" s="188"/>
    </row>
    <row r="61" s="1" customFormat="1" ht="21.84" customHeight="1">
      <c r="B61" s="44"/>
      <c r="C61" s="45"/>
      <c r="D61" s="45"/>
      <c r="E61" s="45"/>
      <c r="F61" s="45"/>
      <c r="G61" s="45"/>
      <c r="H61" s="45"/>
      <c r="I61" s="142"/>
      <c r="J61" s="45"/>
      <c r="K61" s="49"/>
    </row>
    <row r="62" s="1" customFormat="1" ht="6.96" customHeight="1">
      <c r="B62" s="65"/>
      <c r="C62" s="66"/>
      <c r="D62" s="66"/>
      <c r="E62" s="66"/>
      <c r="F62" s="66"/>
      <c r="G62" s="66"/>
      <c r="H62" s="66"/>
      <c r="I62" s="164"/>
      <c r="J62" s="66"/>
      <c r="K62" s="67"/>
    </row>
    <row r="66" s="1" customFormat="1" ht="6.96" customHeight="1">
      <c r="B66" s="68"/>
      <c r="C66" s="69"/>
      <c r="D66" s="69"/>
      <c r="E66" s="69"/>
      <c r="F66" s="69"/>
      <c r="G66" s="69"/>
      <c r="H66" s="69"/>
      <c r="I66" s="167"/>
      <c r="J66" s="69"/>
      <c r="K66" s="69"/>
      <c r="L66" s="70"/>
    </row>
    <row r="67" s="1" customFormat="1" ht="36.96" customHeight="1">
      <c r="B67" s="44"/>
      <c r="C67" s="71" t="s">
        <v>162</v>
      </c>
      <c r="D67" s="72"/>
      <c r="E67" s="72"/>
      <c r="F67" s="72"/>
      <c r="G67" s="72"/>
      <c r="H67" s="72"/>
      <c r="I67" s="189"/>
      <c r="J67" s="72"/>
      <c r="K67" s="72"/>
      <c r="L67" s="70"/>
    </row>
    <row r="68" s="1" customFormat="1" ht="6.96" customHeight="1">
      <c r="B68" s="44"/>
      <c r="C68" s="72"/>
      <c r="D68" s="72"/>
      <c r="E68" s="72"/>
      <c r="F68" s="72"/>
      <c r="G68" s="72"/>
      <c r="H68" s="72"/>
      <c r="I68" s="189"/>
      <c r="J68" s="72"/>
      <c r="K68" s="72"/>
      <c r="L68" s="70"/>
    </row>
    <row r="69" s="1" customFormat="1" ht="14.4" customHeight="1">
      <c r="B69" s="44"/>
      <c r="C69" s="74" t="s">
        <v>18</v>
      </c>
      <c r="D69" s="72"/>
      <c r="E69" s="72"/>
      <c r="F69" s="72"/>
      <c r="G69" s="72"/>
      <c r="H69" s="72"/>
      <c r="I69" s="189"/>
      <c r="J69" s="72"/>
      <c r="K69" s="72"/>
      <c r="L69" s="70"/>
    </row>
    <row r="70" s="1" customFormat="1" ht="16.5" customHeight="1">
      <c r="B70" s="44"/>
      <c r="C70" s="72"/>
      <c r="D70" s="72"/>
      <c r="E70" s="190" t="str">
        <f>E7</f>
        <v>Rekonstrukce zahrady mateřské školky, MŠ Harmonie, Zlepšovatelů 1502/27</v>
      </c>
      <c r="F70" s="74"/>
      <c r="G70" s="74"/>
      <c r="H70" s="74"/>
      <c r="I70" s="189"/>
      <c r="J70" s="72"/>
      <c r="K70" s="72"/>
      <c r="L70" s="70"/>
    </row>
    <row r="71" s="1" customFormat="1" ht="14.4" customHeight="1">
      <c r="B71" s="44"/>
      <c r="C71" s="74" t="s">
        <v>152</v>
      </c>
      <c r="D71" s="72"/>
      <c r="E71" s="72"/>
      <c r="F71" s="72"/>
      <c r="G71" s="72"/>
      <c r="H71" s="72"/>
      <c r="I71" s="189"/>
      <c r="J71" s="72"/>
      <c r="K71" s="72"/>
      <c r="L71" s="70"/>
    </row>
    <row r="72" s="1" customFormat="1" ht="17.25" customHeight="1">
      <c r="B72" s="44"/>
      <c r="C72" s="72"/>
      <c r="D72" s="72"/>
      <c r="E72" s="80" t="str">
        <f>E9</f>
        <v>12 - Vyvýšené proutěné záhony</v>
      </c>
      <c r="F72" s="72"/>
      <c r="G72" s="72"/>
      <c r="H72" s="72"/>
      <c r="I72" s="189"/>
      <c r="J72" s="72"/>
      <c r="K72" s="72"/>
      <c r="L72" s="70"/>
    </row>
    <row r="73" s="1" customFormat="1" ht="6.96" customHeight="1">
      <c r="B73" s="44"/>
      <c r="C73" s="72"/>
      <c r="D73" s="72"/>
      <c r="E73" s="72"/>
      <c r="F73" s="72"/>
      <c r="G73" s="72"/>
      <c r="H73" s="72"/>
      <c r="I73" s="189"/>
      <c r="J73" s="72"/>
      <c r="K73" s="72"/>
      <c r="L73" s="70"/>
    </row>
    <row r="74" s="1" customFormat="1" ht="18" customHeight="1">
      <c r="B74" s="44"/>
      <c r="C74" s="74" t="s">
        <v>23</v>
      </c>
      <c r="D74" s="72"/>
      <c r="E74" s="72"/>
      <c r="F74" s="191" t="str">
        <f>F12</f>
        <v>číslo parcely 245/4</v>
      </c>
      <c r="G74" s="72"/>
      <c r="H74" s="72"/>
      <c r="I74" s="192" t="s">
        <v>25</v>
      </c>
      <c r="J74" s="83" t="str">
        <f>IF(J12="","",J12)</f>
        <v>6. 12. 2018</v>
      </c>
      <c r="K74" s="72"/>
      <c r="L74" s="70"/>
    </row>
    <row r="75" s="1" customFormat="1" ht="6.96" customHeight="1">
      <c r="B75" s="44"/>
      <c r="C75" s="72"/>
      <c r="D75" s="72"/>
      <c r="E75" s="72"/>
      <c r="F75" s="72"/>
      <c r="G75" s="72"/>
      <c r="H75" s="72"/>
      <c r="I75" s="189"/>
      <c r="J75" s="72"/>
      <c r="K75" s="72"/>
      <c r="L75" s="70"/>
    </row>
    <row r="76" s="1" customFormat="1">
      <c r="B76" s="44"/>
      <c r="C76" s="74" t="s">
        <v>27</v>
      </c>
      <c r="D76" s="72"/>
      <c r="E76" s="72"/>
      <c r="F76" s="191" t="str">
        <f>E15</f>
        <v>MŠ Harmonie</v>
      </c>
      <c r="G76" s="72"/>
      <c r="H76" s="72"/>
      <c r="I76" s="192" t="s">
        <v>34</v>
      </c>
      <c r="J76" s="191" t="str">
        <f>E21</f>
        <v>Ing. Dagmar Rudolfová, Ing. Miroslava Najman</v>
      </c>
      <c r="K76" s="72"/>
      <c r="L76" s="70"/>
    </row>
    <row r="77" s="1" customFormat="1" ht="14.4" customHeight="1">
      <c r="B77" s="44"/>
      <c r="C77" s="74" t="s">
        <v>32</v>
      </c>
      <c r="D77" s="72"/>
      <c r="E77" s="72"/>
      <c r="F77" s="191" t="str">
        <f>IF(E18="","",E18)</f>
        <v/>
      </c>
      <c r="G77" s="72"/>
      <c r="H77" s="72"/>
      <c r="I77" s="189"/>
      <c r="J77" s="72"/>
      <c r="K77" s="72"/>
      <c r="L77" s="70"/>
    </row>
    <row r="78" s="1" customFormat="1" ht="10.32" customHeight="1">
      <c r="B78" s="44"/>
      <c r="C78" s="72"/>
      <c r="D78" s="72"/>
      <c r="E78" s="72"/>
      <c r="F78" s="72"/>
      <c r="G78" s="72"/>
      <c r="H78" s="72"/>
      <c r="I78" s="189"/>
      <c r="J78" s="72"/>
      <c r="K78" s="72"/>
      <c r="L78" s="70"/>
    </row>
    <row r="79" s="9" customFormat="1" ht="29.28" customHeight="1">
      <c r="B79" s="193"/>
      <c r="C79" s="194" t="s">
        <v>163</v>
      </c>
      <c r="D79" s="195" t="s">
        <v>59</v>
      </c>
      <c r="E79" s="195" t="s">
        <v>55</v>
      </c>
      <c r="F79" s="195" t="s">
        <v>164</v>
      </c>
      <c r="G79" s="195" t="s">
        <v>165</v>
      </c>
      <c r="H79" s="195" t="s">
        <v>166</v>
      </c>
      <c r="I79" s="196" t="s">
        <v>167</v>
      </c>
      <c r="J79" s="195" t="s">
        <v>156</v>
      </c>
      <c r="K79" s="197" t="s">
        <v>168</v>
      </c>
      <c r="L79" s="198"/>
      <c r="M79" s="100" t="s">
        <v>169</v>
      </c>
      <c r="N79" s="101" t="s">
        <v>44</v>
      </c>
      <c r="O79" s="101" t="s">
        <v>170</v>
      </c>
      <c r="P79" s="101" t="s">
        <v>171</v>
      </c>
      <c r="Q79" s="101" t="s">
        <v>172</v>
      </c>
      <c r="R79" s="101" t="s">
        <v>173</v>
      </c>
      <c r="S79" s="101" t="s">
        <v>174</v>
      </c>
      <c r="T79" s="102" t="s">
        <v>175</v>
      </c>
    </row>
    <row r="80" s="1" customFormat="1" ht="29.28" customHeight="1">
      <c r="B80" s="44"/>
      <c r="C80" s="106" t="s">
        <v>157</v>
      </c>
      <c r="D80" s="72"/>
      <c r="E80" s="72"/>
      <c r="F80" s="72"/>
      <c r="G80" s="72"/>
      <c r="H80" s="72"/>
      <c r="I80" s="189"/>
      <c r="J80" s="199">
        <f>BK80</f>
        <v>0</v>
      </c>
      <c r="K80" s="72"/>
      <c r="L80" s="70"/>
      <c r="M80" s="103"/>
      <c r="N80" s="104"/>
      <c r="O80" s="104"/>
      <c r="P80" s="200">
        <f>P81</f>
        <v>0</v>
      </c>
      <c r="Q80" s="104"/>
      <c r="R80" s="200">
        <f>R81</f>
        <v>1.6940000000000002</v>
      </c>
      <c r="S80" s="104"/>
      <c r="T80" s="201">
        <f>T81</f>
        <v>0</v>
      </c>
      <c r="AT80" s="22" t="s">
        <v>73</v>
      </c>
      <c r="AU80" s="22" t="s">
        <v>158</v>
      </c>
      <c r="BK80" s="202">
        <f>BK81</f>
        <v>0</v>
      </c>
    </row>
    <row r="81" s="10" customFormat="1" ht="37.44001" customHeight="1">
      <c r="B81" s="203"/>
      <c r="C81" s="204"/>
      <c r="D81" s="205" t="s">
        <v>73</v>
      </c>
      <c r="E81" s="206" t="s">
        <v>176</v>
      </c>
      <c r="F81" s="206" t="s">
        <v>177</v>
      </c>
      <c r="G81" s="204"/>
      <c r="H81" s="204"/>
      <c r="I81" s="207"/>
      <c r="J81" s="208">
        <f>BK81</f>
        <v>0</v>
      </c>
      <c r="K81" s="204"/>
      <c r="L81" s="209"/>
      <c r="M81" s="210"/>
      <c r="N81" s="211"/>
      <c r="O81" s="211"/>
      <c r="P81" s="212">
        <f>P82+P106+P111</f>
        <v>0</v>
      </c>
      <c r="Q81" s="211"/>
      <c r="R81" s="212">
        <f>R82+R106+R111</f>
        <v>1.6940000000000002</v>
      </c>
      <c r="S81" s="211"/>
      <c r="T81" s="213">
        <f>T82+T106+T111</f>
        <v>0</v>
      </c>
      <c r="AR81" s="214" t="s">
        <v>82</v>
      </c>
      <c r="AT81" s="215" t="s">
        <v>73</v>
      </c>
      <c r="AU81" s="215" t="s">
        <v>74</v>
      </c>
      <c r="AY81" s="214" t="s">
        <v>178</v>
      </c>
      <c r="BK81" s="216">
        <f>BK82+BK106+BK111</f>
        <v>0</v>
      </c>
    </row>
    <row r="82" s="10" customFormat="1" ht="19.92" customHeight="1">
      <c r="B82" s="203"/>
      <c r="C82" s="204"/>
      <c r="D82" s="205" t="s">
        <v>73</v>
      </c>
      <c r="E82" s="217" t="s">
        <v>82</v>
      </c>
      <c r="F82" s="217" t="s">
        <v>179</v>
      </c>
      <c r="G82" s="204"/>
      <c r="H82" s="204"/>
      <c r="I82" s="207"/>
      <c r="J82" s="218">
        <f>BK82</f>
        <v>0</v>
      </c>
      <c r="K82" s="204"/>
      <c r="L82" s="209"/>
      <c r="M82" s="210"/>
      <c r="N82" s="211"/>
      <c r="O82" s="211"/>
      <c r="P82" s="212">
        <f>SUM(P83:P105)</f>
        <v>0</v>
      </c>
      <c r="Q82" s="211"/>
      <c r="R82" s="212">
        <f>SUM(R83:R105)</f>
        <v>1.6940000000000002</v>
      </c>
      <c r="S82" s="211"/>
      <c r="T82" s="213">
        <f>SUM(T83:T105)</f>
        <v>0</v>
      </c>
      <c r="AR82" s="214" t="s">
        <v>82</v>
      </c>
      <c r="AT82" s="215" t="s">
        <v>73</v>
      </c>
      <c r="AU82" s="215" t="s">
        <v>82</v>
      </c>
      <c r="AY82" s="214" t="s">
        <v>178</v>
      </c>
      <c r="BK82" s="216">
        <f>SUM(BK83:BK105)</f>
        <v>0</v>
      </c>
    </row>
    <row r="83" s="1" customFormat="1" ht="25.5" customHeight="1">
      <c r="B83" s="44"/>
      <c r="C83" s="219" t="s">
        <v>82</v>
      </c>
      <c r="D83" s="219" t="s">
        <v>180</v>
      </c>
      <c r="E83" s="220" t="s">
        <v>454</v>
      </c>
      <c r="F83" s="221" t="s">
        <v>455</v>
      </c>
      <c r="G83" s="222" t="s">
        <v>192</v>
      </c>
      <c r="H83" s="223">
        <v>5</v>
      </c>
      <c r="I83" s="224"/>
      <c r="J83" s="225">
        <f>ROUND(I83*H83,2)</f>
        <v>0</v>
      </c>
      <c r="K83" s="221" t="s">
        <v>184</v>
      </c>
      <c r="L83" s="70"/>
      <c r="M83" s="226" t="s">
        <v>21</v>
      </c>
      <c r="N83" s="227" t="s">
        <v>45</v>
      </c>
      <c r="O83" s="45"/>
      <c r="P83" s="228">
        <f>O83*H83</f>
        <v>0</v>
      </c>
      <c r="Q83" s="228">
        <v>0</v>
      </c>
      <c r="R83" s="228">
        <f>Q83*H83</f>
        <v>0</v>
      </c>
      <c r="S83" s="228">
        <v>0</v>
      </c>
      <c r="T83" s="229">
        <f>S83*H83</f>
        <v>0</v>
      </c>
      <c r="AR83" s="22" t="s">
        <v>185</v>
      </c>
      <c r="AT83" s="22" t="s">
        <v>180</v>
      </c>
      <c r="AU83" s="22" t="s">
        <v>84</v>
      </c>
      <c r="AY83" s="22" t="s">
        <v>178</v>
      </c>
      <c r="BE83" s="230">
        <f>IF(N83="základní",J83,0)</f>
        <v>0</v>
      </c>
      <c r="BF83" s="230">
        <f>IF(N83="snížená",J83,0)</f>
        <v>0</v>
      </c>
      <c r="BG83" s="230">
        <f>IF(N83="zákl. přenesená",J83,0)</f>
        <v>0</v>
      </c>
      <c r="BH83" s="230">
        <f>IF(N83="sníž. přenesená",J83,0)</f>
        <v>0</v>
      </c>
      <c r="BI83" s="230">
        <f>IF(N83="nulová",J83,0)</f>
        <v>0</v>
      </c>
      <c r="BJ83" s="22" t="s">
        <v>82</v>
      </c>
      <c r="BK83" s="230">
        <f>ROUND(I83*H83,2)</f>
        <v>0</v>
      </c>
      <c r="BL83" s="22" t="s">
        <v>185</v>
      </c>
      <c r="BM83" s="22" t="s">
        <v>493</v>
      </c>
    </row>
    <row r="84" s="11" customFormat="1">
      <c r="B84" s="231"/>
      <c r="C84" s="232"/>
      <c r="D84" s="233" t="s">
        <v>187</v>
      </c>
      <c r="E84" s="234" t="s">
        <v>21</v>
      </c>
      <c r="F84" s="235" t="s">
        <v>494</v>
      </c>
      <c r="G84" s="232"/>
      <c r="H84" s="234" t="s">
        <v>21</v>
      </c>
      <c r="I84" s="236"/>
      <c r="J84" s="232"/>
      <c r="K84" s="232"/>
      <c r="L84" s="237"/>
      <c r="M84" s="238"/>
      <c r="N84" s="239"/>
      <c r="O84" s="239"/>
      <c r="P84" s="239"/>
      <c r="Q84" s="239"/>
      <c r="R84" s="239"/>
      <c r="S84" s="239"/>
      <c r="T84" s="240"/>
      <c r="AT84" s="241" t="s">
        <v>187</v>
      </c>
      <c r="AU84" s="241" t="s">
        <v>84</v>
      </c>
      <c r="AV84" s="11" t="s">
        <v>82</v>
      </c>
      <c r="AW84" s="11" t="s">
        <v>37</v>
      </c>
      <c r="AX84" s="11" t="s">
        <v>74</v>
      </c>
      <c r="AY84" s="241" t="s">
        <v>178</v>
      </c>
    </row>
    <row r="85" s="12" customFormat="1">
      <c r="B85" s="242"/>
      <c r="C85" s="243"/>
      <c r="D85" s="233" t="s">
        <v>187</v>
      </c>
      <c r="E85" s="244" t="s">
        <v>21</v>
      </c>
      <c r="F85" s="245" t="s">
        <v>208</v>
      </c>
      <c r="G85" s="243"/>
      <c r="H85" s="246">
        <v>5</v>
      </c>
      <c r="I85" s="247"/>
      <c r="J85" s="243"/>
      <c r="K85" s="243"/>
      <c r="L85" s="248"/>
      <c r="M85" s="249"/>
      <c r="N85" s="250"/>
      <c r="O85" s="250"/>
      <c r="P85" s="250"/>
      <c r="Q85" s="250"/>
      <c r="R85" s="250"/>
      <c r="S85" s="250"/>
      <c r="T85" s="251"/>
      <c r="AT85" s="252" t="s">
        <v>187</v>
      </c>
      <c r="AU85" s="252" t="s">
        <v>84</v>
      </c>
      <c r="AV85" s="12" t="s">
        <v>84</v>
      </c>
      <c r="AW85" s="12" t="s">
        <v>37</v>
      </c>
      <c r="AX85" s="12" t="s">
        <v>82</v>
      </c>
      <c r="AY85" s="252" t="s">
        <v>178</v>
      </c>
    </row>
    <row r="86" s="1" customFormat="1" ht="25.5" customHeight="1">
      <c r="B86" s="44"/>
      <c r="C86" s="219" t="s">
        <v>84</v>
      </c>
      <c r="D86" s="219" t="s">
        <v>180</v>
      </c>
      <c r="E86" s="220" t="s">
        <v>458</v>
      </c>
      <c r="F86" s="221" t="s">
        <v>459</v>
      </c>
      <c r="G86" s="222" t="s">
        <v>192</v>
      </c>
      <c r="H86" s="223">
        <v>5</v>
      </c>
      <c r="I86" s="224"/>
      <c r="J86" s="225">
        <f>ROUND(I86*H86,2)</f>
        <v>0</v>
      </c>
      <c r="K86" s="221" t="s">
        <v>184</v>
      </c>
      <c r="L86" s="70"/>
      <c r="M86" s="226" t="s">
        <v>21</v>
      </c>
      <c r="N86" s="227" t="s">
        <v>45</v>
      </c>
      <c r="O86" s="45"/>
      <c r="P86" s="228">
        <f>O86*H86</f>
        <v>0</v>
      </c>
      <c r="Q86" s="228">
        <v>0</v>
      </c>
      <c r="R86" s="228">
        <f>Q86*H86</f>
        <v>0</v>
      </c>
      <c r="S86" s="228">
        <v>0</v>
      </c>
      <c r="T86" s="229">
        <f>S86*H86</f>
        <v>0</v>
      </c>
      <c r="AR86" s="22" t="s">
        <v>185</v>
      </c>
      <c r="AT86" s="22" t="s">
        <v>180</v>
      </c>
      <c r="AU86" s="22" t="s">
        <v>84</v>
      </c>
      <c r="AY86" s="22" t="s">
        <v>178</v>
      </c>
      <c r="BE86" s="230">
        <f>IF(N86="základní",J86,0)</f>
        <v>0</v>
      </c>
      <c r="BF86" s="230">
        <f>IF(N86="snížená",J86,0)</f>
        <v>0</v>
      </c>
      <c r="BG86" s="230">
        <f>IF(N86="zákl. přenesená",J86,0)</f>
        <v>0</v>
      </c>
      <c r="BH86" s="230">
        <f>IF(N86="sníž. přenesená",J86,0)</f>
        <v>0</v>
      </c>
      <c r="BI86" s="230">
        <f>IF(N86="nulová",J86,0)</f>
        <v>0</v>
      </c>
      <c r="BJ86" s="22" t="s">
        <v>82</v>
      </c>
      <c r="BK86" s="230">
        <f>ROUND(I86*H86,2)</f>
        <v>0</v>
      </c>
      <c r="BL86" s="22" t="s">
        <v>185</v>
      </c>
      <c r="BM86" s="22" t="s">
        <v>495</v>
      </c>
    </row>
    <row r="87" s="12" customFormat="1">
      <c r="B87" s="242"/>
      <c r="C87" s="243"/>
      <c r="D87" s="233" t="s">
        <v>187</v>
      </c>
      <c r="E87" s="244" t="s">
        <v>21</v>
      </c>
      <c r="F87" s="245" t="s">
        <v>208</v>
      </c>
      <c r="G87" s="243"/>
      <c r="H87" s="246">
        <v>5</v>
      </c>
      <c r="I87" s="247"/>
      <c r="J87" s="243"/>
      <c r="K87" s="243"/>
      <c r="L87" s="248"/>
      <c r="M87" s="249"/>
      <c r="N87" s="250"/>
      <c r="O87" s="250"/>
      <c r="P87" s="250"/>
      <c r="Q87" s="250"/>
      <c r="R87" s="250"/>
      <c r="S87" s="250"/>
      <c r="T87" s="251"/>
      <c r="AT87" s="252" t="s">
        <v>187</v>
      </c>
      <c r="AU87" s="252" t="s">
        <v>84</v>
      </c>
      <c r="AV87" s="12" t="s">
        <v>84</v>
      </c>
      <c r="AW87" s="12" t="s">
        <v>37</v>
      </c>
      <c r="AX87" s="12" t="s">
        <v>82</v>
      </c>
      <c r="AY87" s="252" t="s">
        <v>178</v>
      </c>
    </row>
    <row r="88" s="1" customFormat="1" ht="25.5" customHeight="1">
      <c r="B88" s="44"/>
      <c r="C88" s="219" t="s">
        <v>195</v>
      </c>
      <c r="D88" s="219" t="s">
        <v>180</v>
      </c>
      <c r="E88" s="220" t="s">
        <v>496</v>
      </c>
      <c r="F88" s="221" t="s">
        <v>497</v>
      </c>
      <c r="G88" s="222" t="s">
        <v>192</v>
      </c>
      <c r="H88" s="223">
        <v>5</v>
      </c>
      <c r="I88" s="224"/>
      <c r="J88" s="225">
        <f>ROUND(I88*H88,2)</f>
        <v>0</v>
      </c>
      <c r="K88" s="221" t="s">
        <v>184</v>
      </c>
      <c r="L88" s="70"/>
      <c r="M88" s="226" t="s">
        <v>21</v>
      </c>
      <c r="N88" s="227" t="s">
        <v>45</v>
      </c>
      <c r="O88" s="45"/>
      <c r="P88" s="228">
        <f>O88*H88</f>
        <v>0</v>
      </c>
      <c r="Q88" s="228">
        <v>0</v>
      </c>
      <c r="R88" s="228">
        <f>Q88*H88</f>
        <v>0</v>
      </c>
      <c r="S88" s="228">
        <v>0</v>
      </c>
      <c r="T88" s="229">
        <f>S88*H88</f>
        <v>0</v>
      </c>
      <c r="AR88" s="22" t="s">
        <v>185</v>
      </c>
      <c r="AT88" s="22" t="s">
        <v>180</v>
      </c>
      <c r="AU88" s="22" t="s">
        <v>84</v>
      </c>
      <c r="AY88" s="22" t="s">
        <v>178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22" t="s">
        <v>82</v>
      </c>
      <c r="BK88" s="230">
        <f>ROUND(I88*H88,2)</f>
        <v>0</v>
      </c>
      <c r="BL88" s="22" t="s">
        <v>185</v>
      </c>
      <c r="BM88" s="22" t="s">
        <v>498</v>
      </c>
    </row>
    <row r="89" s="12" customFormat="1">
      <c r="B89" s="242"/>
      <c r="C89" s="243"/>
      <c r="D89" s="233" t="s">
        <v>187</v>
      </c>
      <c r="E89" s="244" t="s">
        <v>21</v>
      </c>
      <c r="F89" s="245" t="s">
        <v>208</v>
      </c>
      <c r="G89" s="243"/>
      <c r="H89" s="246">
        <v>5</v>
      </c>
      <c r="I89" s="247"/>
      <c r="J89" s="243"/>
      <c r="K89" s="243"/>
      <c r="L89" s="248"/>
      <c r="M89" s="249"/>
      <c r="N89" s="250"/>
      <c r="O89" s="250"/>
      <c r="P89" s="250"/>
      <c r="Q89" s="250"/>
      <c r="R89" s="250"/>
      <c r="S89" s="250"/>
      <c r="T89" s="251"/>
      <c r="AT89" s="252" t="s">
        <v>187</v>
      </c>
      <c r="AU89" s="252" t="s">
        <v>84</v>
      </c>
      <c r="AV89" s="12" t="s">
        <v>84</v>
      </c>
      <c r="AW89" s="12" t="s">
        <v>37</v>
      </c>
      <c r="AX89" s="12" t="s">
        <v>82</v>
      </c>
      <c r="AY89" s="252" t="s">
        <v>178</v>
      </c>
    </row>
    <row r="90" s="1" customFormat="1" ht="38.25" customHeight="1">
      <c r="B90" s="44"/>
      <c r="C90" s="219" t="s">
        <v>185</v>
      </c>
      <c r="D90" s="219" t="s">
        <v>180</v>
      </c>
      <c r="E90" s="220" t="s">
        <v>181</v>
      </c>
      <c r="F90" s="221" t="s">
        <v>182</v>
      </c>
      <c r="G90" s="222" t="s">
        <v>183</v>
      </c>
      <c r="H90" s="223">
        <v>7.7000000000000002</v>
      </c>
      <c r="I90" s="224"/>
      <c r="J90" s="225">
        <f>ROUND(I90*H90,2)</f>
        <v>0</v>
      </c>
      <c r="K90" s="221" t="s">
        <v>184</v>
      </c>
      <c r="L90" s="70"/>
      <c r="M90" s="226" t="s">
        <v>21</v>
      </c>
      <c r="N90" s="227" t="s">
        <v>45</v>
      </c>
      <c r="O90" s="45"/>
      <c r="P90" s="228">
        <f>O90*H90</f>
        <v>0</v>
      </c>
      <c r="Q90" s="228">
        <v>0</v>
      </c>
      <c r="R90" s="228">
        <f>Q90*H90</f>
        <v>0</v>
      </c>
      <c r="S90" s="228">
        <v>0</v>
      </c>
      <c r="T90" s="229">
        <f>S90*H90</f>
        <v>0</v>
      </c>
      <c r="AR90" s="22" t="s">
        <v>185</v>
      </c>
      <c r="AT90" s="22" t="s">
        <v>180</v>
      </c>
      <c r="AU90" s="22" t="s">
        <v>84</v>
      </c>
      <c r="AY90" s="22" t="s">
        <v>178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22" t="s">
        <v>82</v>
      </c>
      <c r="BK90" s="230">
        <f>ROUND(I90*H90,2)</f>
        <v>0</v>
      </c>
      <c r="BL90" s="22" t="s">
        <v>185</v>
      </c>
      <c r="BM90" s="22" t="s">
        <v>499</v>
      </c>
    </row>
    <row r="91" s="11" customFormat="1">
      <c r="B91" s="231"/>
      <c r="C91" s="232"/>
      <c r="D91" s="233" t="s">
        <v>187</v>
      </c>
      <c r="E91" s="234" t="s">
        <v>21</v>
      </c>
      <c r="F91" s="235" t="s">
        <v>500</v>
      </c>
      <c r="G91" s="232"/>
      <c r="H91" s="234" t="s">
        <v>21</v>
      </c>
      <c r="I91" s="236"/>
      <c r="J91" s="232"/>
      <c r="K91" s="232"/>
      <c r="L91" s="237"/>
      <c r="M91" s="238"/>
      <c r="N91" s="239"/>
      <c r="O91" s="239"/>
      <c r="P91" s="239"/>
      <c r="Q91" s="239"/>
      <c r="R91" s="239"/>
      <c r="S91" s="239"/>
      <c r="T91" s="240"/>
      <c r="AT91" s="241" t="s">
        <v>187</v>
      </c>
      <c r="AU91" s="241" t="s">
        <v>84</v>
      </c>
      <c r="AV91" s="11" t="s">
        <v>82</v>
      </c>
      <c r="AW91" s="11" t="s">
        <v>37</v>
      </c>
      <c r="AX91" s="11" t="s">
        <v>74</v>
      </c>
      <c r="AY91" s="241" t="s">
        <v>178</v>
      </c>
    </row>
    <row r="92" s="12" customFormat="1">
      <c r="B92" s="242"/>
      <c r="C92" s="243"/>
      <c r="D92" s="233" t="s">
        <v>187</v>
      </c>
      <c r="E92" s="244" t="s">
        <v>21</v>
      </c>
      <c r="F92" s="245" t="s">
        <v>501</v>
      </c>
      <c r="G92" s="243"/>
      <c r="H92" s="246">
        <v>7.7000000000000002</v>
      </c>
      <c r="I92" s="247"/>
      <c r="J92" s="243"/>
      <c r="K92" s="243"/>
      <c r="L92" s="248"/>
      <c r="M92" s="249"/>
      <c r="N92" s="250"/>
      <c r="O92" s="250"/>
      <c r="P92" s="250"/>
      <c r="Q92" s="250"/>
      <c r="R92" s="250"/>
      <c r="S92" s="250"/>
      <c r="T92" s="251"/>
      <c r="AT92" s="252" t="s">
        <v>187</v>
      </c>
      <c r="AU92" s="252" t="s">
        <v>84</v>
      </c>
      <c r="AV92" s="12" t="s">
        <v>84</v>
      </c>
      <c r="AW92" s="12" t="s">
        <v>37</v>
      </c>
      <c r="AX92" s="12" t="s">
        <v>82</v>
      </c>
      <c r="AY92" s="252" t="s">
        <v>178</v>
      </c>
    </row>
    <row r="93" s="1" customFormat="1" ht="38.25" customHeight="1">
      <c r="B93" s="44"/>
      <c r="C93" s="219" t="s">
        <v>208</v>
      </c>
      <c r="D93" s="219" t="s">
        <v>180</v>
      </c>
      <c r="E93" s="220" t="s">
        <v>190</v>
      </c>
      <c r="F93" s="221" t="s">
        <v>191</v>
      </c>
      <c r="G93" s="222" t="s">
        <v>192</v>
      </c>
      <c r="H93" s="223">
        <v>77</v>
      </c>
      <c r="I93" s="224"/>
      <c r="J93" s="225">
        <f>ROUND(I93*H93,2)</f>
        <v>0</v>
      </c>
      <c r="K93" s="221" t="s">
        <v>184</v>
      </c>
      <c r="L93" s="70"/>
      <c r="M93" s="226" t="s">
        <v>21</v>
      </c>
      <c r="N93" s="227" t="s">
        <v>45</v>
      </c>
      <c r="O93" s="45"/>
      <c r="P93" s="228">
        <f>O93*H93</f>
        <v>0</v>
      </c>
      <c r="Q93" s="228">
        <v>0</v>
      </c>
      <c r="R93" s="228">
        <f>Q93*H93</f>
        <v>0</v>
      </c>
      <c r="S93" s="228">
        <v>0</v>
      </c>
      <c r="T93" s="229">
        <f>S93*H93</f>
        <v>0</v>
      </c>
      <c r="AR93" s="22" t="s">
        <v>185</v>
      </c>
      <c r="AT93" s="22" t="s">
        <v>180</v>
      </c>
      <c r="AU93" s="22" t="s">
        <v>84</v>
      </c>
      <c r="AY93" s="22" t="s">
        <v>178</v>
      </c>
      <c r="BE93" s="230">
        <f>IF(N93="základní",J93,0)</f>
        <v>0</v>
      </c>
      <c r="BF93" s="230">
        <f>IF(N93="snížená",J93,0)</f>
        <v>0</v>
      </c>
      <c r="BG93" s="230">
        <f>IF(N93="zákl. přenesená",J93,0)</f>
        <v>0</v>
      </c>
      <c r="BH93" s="230">
        <f>IF(N93="sníž. přenesená",J93,0)</f>
        <v>0</v>
      </c>
      <c r="BI93" s="230">
        <f>IF(N93="nulová",J93,0)</f>
        <v>0</v>
      </c>
      <c r="BJ93" s="22" t="s">
        <v>82</v>
      </c>
      <c r="BK93" s="230">
        <f>ROUND(I93*H93,2)</f>
        <v>0</v>
      </c>
      <c r="BL93" s="22" t="s">
        <v>185</v>
      </c>
      <c r="BM93" s="22" t="s">
        <v>502</v>
      </c>
    </row>
    <row r="94" s="12" customFormat="1">
      <c r="B94" s="242"/>
      <c r="C94" s="243"/>
      <c r="D94" s="233" t="s">
        <v>187</v>
      </c>
      <c r="E94" s="244" t="s">
        <v>21</v>
      </c>
      <c r="F94" s="245" t="s">
        <v>503</v>
      </c>
      <c r="G94" s="243"/>
      <c r="H94" s="246">
        <v>77</v>
      </c>
      <c r="I94" s="247"/>
      <c r="J94" s="243"/>
      <c r="K94" s="243"/>
      <c r="L94" s="248"/>
      <c r="M94" s="249"/>
      <c r="N94" s="250"/>
      <c r="O94" s="250"/>
      <c r="P94" s="250"/>
      <c r="Q94" s="250"/>
      <c r="R94" s="250"/>
      <c r="S94" s="250"/>
      <c r="T94" s="251"/>
      <c r="AT94" s="252" t="s">
        <v>187</v>
      </c>
      <c r="AU94" s="252" t="s">
        <v>84</v>
      </c>
      <c r="AV94" s="12" t="s">
        <v>84</v>
      </c>
      <c r="AW94" s="12" t="s">
        <v>37</v>
      </c>
      <c r="AX94" s="12" t="s">
        <v>82</v>
      </c>
      <c r="AY94" s="252" t="s">
        <v>178</v>
      </c>
    </row>
    <row r="95" s="1" customFormat="1" ht="25.5" customHeight="1">
      <c r="B95" s="44"/>
      <c r="C95" s="219" t="s">
        <v>215</v>
      </c>
      <c r="D95" s="219" t="s">
        <v>180</v>
      </c>
      <c r="E95" s="220" t="s">
        <v>203</v>
      </c>
      <c r="F95" s="221" t="s">
        <v>204</v>
      </c>
      <c r="G95" s="222" t="s">
        <v>192</v>
      </c>
      <c r="H95" s="223">
        <v>82</v>
      </c>
      <c r="I95" s="224"/>
      <c r="J95" s="225">
        <f>ROUND(I95*H95,2)</f>
        <v>0</v>
      </c>
      <c r="K95" s="221" t="s">
        <v>184</v>
      </c>
      <c r="L95" s="70"/>
      <c r="M95" s="226" t="s">
        <v>21</v>
      </c>
      <c r="N95" s="227" t="s">
        <v>45</v>
      </c>
      <c r="O95" s="45"/>
      <c r="P95" s="228">
        <f>O95*H95</f>
        <v>0</v>
      </c>
      <c r="Q95" s="228">
        <v>0</v>
      </c>
      <c r="R95" s="228">
        <f>Q95*H95</f>
        <v>0</v>
      </c>
      <c r="S95" s="228">
        <v>0</v>
      </c>
      <c r="T95" s="229">
        <f>S95*H95</f>
        <v>0</v>
      </c>
      <c r="AR95" s="22" t="s">
        <v>185</v>
      </c>
      <c r="AT95" s="22" t="s">
        <v>180</v>
      </c>
      <c r="AU95" s="22" t="s">
        <v>84</v>
      </c>
      <c r="AY95" s="22" t="s">
        <v>178</v>
      </c>
      <c r="BE95" s="230">
        <f>IF(N95="základní",J95,0)</f>
        <v>0</v>
      </c>
      <c r="BF95" s="230">
        <f>IF(N95="snížená",J95,0)</f>
        <v>0</v>
      </c>
      <c r="BG95" s="230">
        <f>IF(N95="zákl. přenesená",J95,0)</f>
        <v>0</v>
      </c>
      <c r="BH95" s="230">
        <f>IF(N95="sníž. přenesená",J95,0)</f>
        <v>0</v>
      </c>
      <c r="BI95" s="230">
        <f>IF(N95="nulová",J95,0)</f>
        <v>0</v>
      </c>
      <c r="BJ95" s="22" t="s">
        <v>82</v>
      </c>
      <c r="BK95" s="230">
        <f>ROUND(I95*H95,2)</f>
        <v>0</v>
      </c>
      <c r="BL95" s="22" t="s">
        <v>185</v>
      </c>
      <c r="BM95" s="22" t="s">
        <v>504</v>
      </c>
    </row>
    <row r="96" s="12" customFormat="1">
      <c r="B96" s="242"/>
      <c r="C96" s="243"/>
      <c r="D96" s="233" t="s">
        <v>187</v>
      </c>
      <c r="E96" s="244" t="s">
        <v>21</v>
      </c>
      <c r="F96" s="245" t="s">
        <v>505</v>
      </c>
      <c r="G96" s="243"/>
      <c r="H96" s="246">
        <v>82</v>
      </c>
      <c r="I96" s="247"/>
      <c r="J96" s="243"/>
      <c r="K96" s="243"/>
      <c r="L96" s="248"/>
      <c r="M96" s="249"/>
      <c r="N96" s="250"/>
      <c r="O96" s="250"/>
      <c r="P96" s="250"/>
      <c r="Q96" s="250"/>
      <c r="R96" s="250"/>
      <c r="S96" s="250"/>
      <c r="T96" s="251"/>
      <c r="AT96" s="252" t="s">
        <v>187</v>
      </c>
      <c r="AU96" s="252" t="s">
        <v>84</v>
      </c>
      <c r="AV96" s="12" t="s">
        <v>84</v>
      </c>
      <c r="AW96" s="12" t="s">
        <v>37</v>
      </c>
      <c r="AX96" s="12" t="s">
        <v>82</v>
      </c>
      <c r="AY96" s="252" t="s">
        <v>178</v>
      </c>
    </row>
    <row r="97" s="1" customFormat="1" ht="16.5" customHeight="1">
      <c r="B97" s="44"/>
      <c r="C97" s="253" t="s">
        <v>221</v>
      </c>
      <c r="D97" s="253" t="s">
        <v>209</v>
      </c>
      <c r="E97" s="254" t="s">
        <v>506</v>
      </c>
      <c r="F97" s="255" t="s">
        <v>282</v>
      </c>
      <c r="G97" s="256" t="s">
        <v>192</v>
      </c>
      <c r="H97" s="257">
        <v>98.400000000000006</v>
      </c>
      <c r="I97" s="258"/>
      <c r="J97" s="259">
        <f>ROUND(I97*H97,2)</f>
        <v>0</v>
      </c>
      <c r="K97" s="255" t="s">
        <v>199</v>
      </c>
      <c r="L97" s="260"/>
      <c r="M97" s="261" t="s">
        <v>21</v>
      </c>
      <c r="N97" s="262" t="s">
        <v>45</v>
      </c>
      <c r="O97" s="45"/>
      <c r="P97" s="228">
        <f>O97*H97</f>
        <v>0</v>
      </c>
      <c r="Q97" s="228">
        <v>0</v>
      </c>
      <c r="R97" s="228">
        <f>Q97*H97</f>
        <v>0</v>
      </c>
      <c r="S97" s="228">
        <v>0</v>
      </c>
      <c r="T97" s="229">
        <f>S97*H97</f>
        <v>0</v>
      </c>
      <c r="AR97" s="22" t="s">
        <v>212</v>
      </c>
      <c r="AT97" s="22" t="s">
        <v>209</v>
      </c>
      <c r="AU97" s="22" t="s">
        <v>84</v>
      </c>
      <c r="AY97" s="22" t="s">
        <v>178</v>
      </c>
      <c r="BE97" s="230">
        <f>IF(N97="základní",J97,0)</f>
        <v>0</v>
      </c>
      <c r="BF97" s="230">
        <f>IF(N97="snížená",J97,0)</f>
        <v>0</v>
      </c>
      <c r="BG97" s="230">
        <f>IF(N97="zákl. přenesená",J97,0)</f>
        <v>0</v>
      </c>
      <c r="BH97" s="230">
        <f>IF(N97="sníž. přenesená",J97,0)</f>
        <v>0</v>
      </c>
      <c r="BI97" s="230">
        <f>IF(N97="nulová",J97,0)</f>
        <v>0</v>
      </c>
      <c r="BJ97" s="22" t="s">
        <v>82</v>
      </c>
      <c r="BK97" s="230">
        <f>ROUND(I97*H97,2)</f>
        <v>0</v>
      </c>
      <c r="BL97" s="22" t="s">
        <v>185</v>
      </c>
      <c r="BM97" s="22" t="s">
        <v>507</v>
      </c>
    </row>
    <row r="98" s="11" customFormat="1">
      <c r="B98" s="231"/>
      <c r="C98" s="232"/>
      <c r="D98" s="233" t="s">
        <v>187</v>
      </c>
      <c r="E98" s="234" t="s">
        <v>21</v>
      </c>
      <c r="F98" s="235" t="s">
        <v>284</v>
      </c>
      <c r="G98" s="232"/>
      <c r="H98" s="234" t="s">
        <v>21</v>
      </c>
      <c r="I98" s="236"/>
      <c r="J98" s="232"/>
      <c r="K98" s="232"/>
      <c r="L98" s="237"/>
      <c r="M98" s="238"/>
      <c r="N98" s="239"/>
      <c r="O98" s="239"/>
      <c r="P98" s="239"/>
      <c r="Q98" s="239"/>
      <c r="R98" s="239"/>
      <c r="S98" s="239"/>
      <c r="T98" s="240"/>
      <c r="AT98" s="241" t="s">
        <v>187</v>
      </c>
      <c r="AU98" s="241" t="s">
        <v>84</v>
      </c>
      <c r="AV98" s="11" t="s">
        <v>82</v>
      </c>
      <c r="AW98" s="11" t="s">
        <v>37</v>
      </c>
      <c r="AX98" s="11" t="s">
        <v>74</v>
      </c>
      <c r="AY98" s="241" t="s">
        <v>178</v>
      </c>
    </row>
    <row r="99" s="12" customFormat="1">
      <c r="B99" s="242"/>
      <c r="C99" s="243"/>
      <c r="D99" s="233" t="s">
        <v>187</v>
      </c>
      <c r="E99" s="244" t="s">
        <v>21</v>
      </c>
      <c r="F99" s="245" t="s">
        <v>508</v>
      </c>
      <c r="G99" s="243"/>
      <c r="H99" s="246">
        <v>98.400000000000006</v>
      </c>
      <c r="I99" s="247"/>
      <c r="J99" s="243"/>
      <c r="K99" s="243"/>
      <c r="L99" s="248"/>
      <c r="M99" s="249"/>
      <c r="N99" s="250"/>
      <c r="O99" s="250"/>
      <c r="P99" s="250"/>
      <c r="Q99" s="250"/>
      <c r="R99" s="250"/>
      <c r="S99" s="250"/>
      <c r="T99" s="251"/>
      <c r="AT99" s="252" t="s">
        <v>187</v>
      </c>
      <c r="AU99" s="252" t="s">
        <v>84</v>
      </c>
      <c r="AV99" s="12" t="s">
        <v>84</v>
      </c>
      <c r="AW99" s="12" t="s">
        <v>37</v>
      </c>
      <c r="AX99" s="12" t="s">
        <v>82</v>
      </c>
      <c r="AY99" s="252" t="s">
        <v>178</v>
      </c>
    </row>
    <row r="100" s="1" customFormat="1" ht="16.5" customHeight="1">
      <c r="B100" s="44"/>
      <c r="C100" s="253" t="s">
        <v>212</v>
      </c>
      <c r="D100" s="253" t="s">
        <v>209</v>
      </c>
      <c r="E100" s="254" t="s">
        <v>216</v>
      </c>
      <c r="F100" s="255" t="s">
        <v>217</v>
      </c>
      <c r="G100" s="256" t="s">
        <v>218</v>
      </c>
      <c r="H100" s="257">
        <v>328</v>
      </c>
      <c r="I100" s="258"/>
      <c r="J100" s="259">
        <f>ROUND(I100*H100,2)</f>
        <v>0</v>
      </c>
      <c r="K100" s="255" t="s">
        <v>199</v>
      </c>
      <c r="L100" s="260"/>
      <c r="M100" s="261" t="s">
        <v>21</v>
      </c>
      <c r="N100" s="262" t="s">
        <v>45</v>
      </c>
      <c r="O100" s="45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AR100" s="22" t="s">
        <v>212</v>
      </c>
      <c r="AT100" s="22" t="s">
        <v>209</v>
      </c>
      <c r="AU100" s="22" t="s">
        <v>84</v>
      </c>
      <c r="AY100" s="22" t="s">
        <v>178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22" t="s">
        <v>82</v>
      </c>
      <c r="BK100" s="230">
        <f>ROUND(I100*H100,2)</f>
        <v>0</v>
      </c>
      <c r="BL100" s="22" t="s">
        <v>185</v>
      </c>
      <c r="BM100" s="22" t="s">
        <v>509</v>
      </c>
    </row>
    <row r="101" s="12" customFormat="1">
      <c r="B101" s="242"/>
      <c r="C101" s="243"/>
      <c r="D101" s="233" t="s">
        <v>187</v>
      </c>
      <c r="E101" s="244" t="s">
        <v>21</v>
      </c>
      <c r="F101" s="245" t="s">
        <v>510</v>
      </c>
      <c r="G101" s="243"/>
      <c r="H101" s="246">
        <v>328</v>
      </c>
      <c r="I101" s="247"/>
      <c r="J101" s="243"/>
      <c r="K101" s="243"/>
      <c r="L101" s="248"/>
      <c r="M101" s="249"/>
      <c r="N101" s="250"/>
      <c r="O101" s="250"/>
      <c r="P101" s="250"/>
      <c r="Q101" s="250"/>
      <c r="R101" s="250"/>
      <c r="S101" s="250"/>
      <c r="T101" s="251"/>
      <c r="AT101" s="252" t="s">
        <v>187</v>
      </c>
      <c r="AU101" s="252" t="s">
        <v>84</v>
      </c>
      <c r="AV101" s="12" t="s">
        <v>84</v>
      </c>
      <c r="AW101" s="12" t="s">
        <v>37</v>
      </c>
      <c r="AX101" s="12" t="s">
        <v>82</v>
      </c>
      <c r="AY101" s="252" t="s">
        <v>178</v>
      </c>
    </row>
    <row r="102" s="1" customFormat="1" ht="25.5" customHeight="1">
      <c r="B102" s="44"/>
      <c r="C102" s="219" t="s">
        <v>232</v>
      </c>
      <c r="D102" s="219" t="s">
        <v>180</v>
      </c>
      <c r="E102" s="220" t="s">
        <v>301</v>
      </c>
      <c r="F102" s="221" t="s">
        <v>302</v>
      </c>
      <c r="G102" s="222" t="s">
        <v>192</v>
      </c>
      <c r="H102" s="223">
        <v>77</v>
      </c>
      <c r="I102" s="224"/>
      <c r="J102" s="225">
        <f>ROUND(I102*H102,2)</f>
        <v>0</v>
      </c>
      <c r="K102" s="221" t="s">
        <v>184</v>
      </c>
      <c r="L102" s="70"/>
      <c r="M102" s="226" t="s">
        <v>21</v>
      </c>
      <c r="N102" s="227" t="s">
        <v>45</v>
      </c>
      <c r="O102" s="45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AR102" s="22" t="s">
        <v>185</v>
      </c>
      <c r="AT102" s="22" t="s">
        <v>180</v>
      </c>
      <c r="AU102" s="22" t="s">
        <v>84</v>
      </c>
      <c r="AY102" s="22" t="s">
        <v>178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22" t="s">
        <v>82</v>
      </c>
      <c r="BK102" s="230">
        <f>ROUND(I102*H102,2)</f>
        <v>0</v>
      </c>
      <c r="BL102" s="22" t="s">
        <v>185</v>
      </c>
      <c r="BM102" s="22" t="s">
        <v>511</v>
      </c>
    </row>
    <row r="103" s="12" customFormat="1">
      <c r="B103" s="242"/>
      <c r="C103" s="243"/>
      <c r="D103" s="233" t="s">
        <v>187</v>
      </c>
      <c r="E103" s="244" t="s">
        <v>21</v>
      </c>
      <c r="F103" s="245" t="s">
        <v>503</v>
      </c>
      <c r="G103" s="243"/>
      <c r="H103" s="246">
        <v>77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AT103" s="252" t="s">
        <v>187</v>
      </c>
      <c r="AU103" s="252" t="s">
        <v>84</v>
      </c>
      <c r="AV103" s="12" t="s">
        <v>84</v>
      </c>
      <c r="AW103" s="12" t="s">
        <v>37</v>
      </c>
      <c r="AX103" s="12" t="s">
        <v>82</v>
      </c>
      <c r="AY103" s="252" t="s">
        <v>178</v>
      </c>
    </row>
    <row r="104" s="1" customFormat="1" ht="16.5" customHeight="1">
      <c r="B104" s="44"/>
      <c r="C104" s="253" t="s">
        <v>109</v>
      </c>
      <c r="D104" s="253" t="s">
        <v>209</v>
      </c>
      <c r="E104" s="254" t="s">
        <v>305</v>
      </c>
      <c r="F104" s="255" t="s">
        <v>512</v>
      </c>
      <c r="G104" s="256" t="s">
        <v>183</v>
      </c>
      <c r="H104" s="257">
        <v>8.4700000000000006</v>
      </c>
      <c r="I104" s="258"/>
      <c r="J104" s="259">
        <f>ROUND(I104*H104,2)</f>
        <v>0</v>
      </c>
      <c r="K104" s="255" t="s">
        <v>184</v>
      </c>
      <c r="L104" s="260"/>
      <c r="M104" s="261" t="s">
        <v>21</v>
      </c>
      <c r="N104" s="262" t="s">
        <v>45</v>
      </c>
      <c r="O104" s="45"/>
      <c r="P104" s="228">
        <f>O104*H104</f>
        <v>0</v>
      </c>
      <c r="Q104" s="228">
        <v>0.20000000000000001</v>
      </c>
      <c r="R104" s="228">
        <f>Q104*H104</f>
        <v>1.6940000000000002</v>
      </c>
      <c r="S104" s="228">
        <v>0</v>
      </c>
      <c r="T104" s="229">
        <f>S104*H104</f>
        <v>0</v>
      </c>
      <c r="AR104" s="22" t="s">
        <v>212</v>
      </c>
      <c r="AT104" s="22" t="s">
        <v>209</v>
      </c>
      <c r="AU104" s="22" t="s">
        <v>84</v>
      </c>
      <c r="AY104" s="22" t="s">
        <v>178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22" t="s">
        <v>82</v>
      </c>
      <c r="BK104" s="230">
        <f>ROUND(I104*H104,2)</f>
        <v>0</v>
      </c>
      <c r="BL104" s="22" t="s">
        <v>185</v>
      </c>
      <c r="BM104" s="22" t="s">
        <v>513</v>
      </c>
    </row>
    <row r="105" s="12" customFormat="1">
      <c r="B105" s="242"/>
      <c r="C105" s="243"/>
      <c r="D105" s="233" t="s">
        <v>187</v>
      </c>
      <c r="E105" s="244" t="s">
        <v>21</v>
      </c>
      <c r="F105" s="245" t="s">
        <v>514</v>
      </c>
      <c r="G105" s="243"/>
      <c r="H105" s="246">
        <v>8.4700000000000006</v>
      </c>
      <c r="I105" s="247"/>
      <c r="J105" s="243"/>
      <c r="K105" s="243"/>
      <c r="L105" s="248"/>
      <c r="M105" s="249"/>
      <c r="N105" s="250"/>
      <c r="O105" s="250"/>
      <c r="P105" s="250"/>
      <c r="Q105" s="250"/>
      <c r="R105" s="250"/>
      <c r="S105" s="250"/>
      <c r="T105" s="251"/>
      <c r="AT105" s="252" t="s">
        <v>187</v>
      </c>
      <c r="AU105" s="252" t="s">
        <v>84</v>
      </c>
      <c r="AV105" s="12" t="s">
        <v>84</v>
      </c>
      <c r="AW105" s="12" t="s">
        <v>37</v>
      </c>
      <c r="AX105" s="12" t="s">
        <v>82</v>
      </c>
      <c r="AY105" s="252" t="s">
        <v>178</v>
      </c>
    </row>
    <row r="106" s="10" customFormat="1" ht="29.88" customHeight="1">
      <c r="B106" s="203"/>
      <c r="C106" s="204"/>
      <c r="D106" s="205" t="s">
        <v>73</v>
      </c>
      <c r="E106" s="217" t="s">
        <v>232</v>
      </c>
      <c r="F106" s="217" t="s">
        <v>267</v>
      </c>
      <c r="G106" s="204"/>
      <c r="H106" s="204"/>
      <c r="I106" s="207"/>
      <c r="J106" s="218">
        <f>BK106</f>
        <v>0</v>
      </c>
      <c r="K106" s="204"/>
      <c r="L106" s="209"/>
      <c r="M106" s="210"/>
      <c r="N106" s="211"/>
      <c r="O106" s="211"/>
      <c r="P106" s="212">
        <f>SUM(P107:P110)</f>
        <v>0</v>
      </c>
      <c r="Q106" s="211"/>
      <c r="R106" s="212">
        <f>SUM(R107:R110)</f>
        <v>0</v>
      </c>
      <c r="S106" s="211"/>
      <c r="T106" s="213">
        <f>SUM(T107:T110)</f>
        <v>0</v>
      </c>
      <c r="AR106" s="214" t="s">
        <v>82</v>
      </c>
      <c r="AT106" s="215" t="s">
        <v>73</v>
      </c>
      <c r="AU106" s="215" t="s">
        <v>82</v>
      </c>
      <c r="AY106" s="214" t="s">
        <v>178</v>
      </c>
      <c r="BK106" s="216">
        <f>SUM(BK107:BK110)</f>
        <v>0</v>
      </c>
    </row>
    <row r="107" s="1" customFormat="1" ht="16.5" customHeight="1">
      <c r="B107" s="44"/>
      <c r="C107" s="219" t="s">
        <v>112</v>
      </c>
      <c r="D107" s="219" t="s">
        <v>180</v>
      </c>
      <c r="E107" s="220" t="s">
        <v>515</v>
      </c>
      <c r="F107" s="221" t="s">
        <v>516</v>
      </c>
      <c r="G107" s="222" t="s">
        <v>218</v>
      </c>
      <c r="H107" s="223">
        <v>6</v>
      </c>
      <c r="I107" s="224"/>
      <c r="J107" s="225">
        <f>ROUND(I107*H107,2)</f>
        <v>0</v>
      </c>
      <c r="K107" s="221" t="s">
        <v>199</v>
      </c>
      <c r="L107" s="70"/>
      <c r="M107" s="226" t="s">
        <v>21</v>
      </c>
      <c r="N107" s="227" t="s">
        <v>45</v>
      </c>
      <c r="O107" s="45"/>
      <c r="P107" s="228">
        <f>O107*H107</f>
        <v>0</v>
      </c>
      <c r="Q107" s="228">
        <v>0</v>
      </c>
      <c r="R107" s="228">
        <f>Q107*H107</f>
        <v>0</v>
      </c>
      <c r="S107" s="228">
        <v>0</v>
      </c>
      <c r="T107" s="229">
        <f>S107*H107</f>
        <v>0</v>
      </c>
      <c r="AR107" s="22" t="s">
        <v>185</v>
      </c>
      <c r="AT107" s="22" t="s">
        <v>180</v>
      </c>
      <c r="AU107" s="22" t="s">
        <v>84</v>
      </c>
      <c r="AY107" s="22" t="s">
        <v>178</v>
      </c>
      <c r="BE107" s="230">
        <f>IF(N107="základní",J107,0)</f>
        <v>0</v>
      </c>
      <c r="BF107" s="230">
        <f>IF(N107="snížená",J107,0)</f>
        <v>0</v>
      </c>
      <c r="BG107" s="230">
        <f>IF(N107="zákl. přenesená",J107,0)</f>
        <v>0</v>
      </c>
      <c r="BH107" s="230">
        <f>IF(N107="sníž. přenesená",J107,0)</f>
        <v>0</v>
      </c>
      <c r="BI107" s="230">
        <f>IF(N107="nulová",J107,0)</f>
        <v>0</v>
      </c>
      <c r="BJ107" s="22" t="s">
        <v>82</v>
      </c>
      <c r="BK107" s="230">
        <f>ROUND(I107*H107,2)</f>
        <v>0</v>
      </c>
      <c r="BL107" s="22" t="s">
        <v>185</v>
      </c>
      <c r="BM107" s="22" t="s">
        <v>517</v>
      </c>
    </row>
    <row r="108" s="11" customFormat="1">
      <c r="B108" s="231"/>
      <c r="C108" s="232"/>
      <c r="D108" s="233" t="s">
        <v>187</v>
      </c>
      <c r="E108" s="234" t="s">
        <v>21</v>
      </c>
      <c r="F108" s="235" t="s">
        <v>518</v>
      </c>
      <c r="G108" s="232"/>
      <c r="H108" s="234" t="s">
        <v>21</v>
      </c>
      <c r="I108" s="236"/>
      <c r="J108" s="232"/>
      <c r="K108" s="232"/>
      <c r="L108" s="237"/>
      <c r="M108" s="238"/>
      <c r="N108" s="239"/>
      <c r="O108" s="239"/>
      <c r="P108" s="239"/>
      <c r="Q108" s="239"/>
      <c r="R108" s="239"/>
      <c r="S108" s="239"/>
      <c r="T108" s="240"/>
      <c r="AT108" s="241" t="s">
        <v>187</v>
      </c>
      <c r="AU108" s="241" t="s">
        <v>84</v>
      </c>
      <c r="AV108" s="11" t="s">
        <v>82</v>
      </c>
      <c r="AW108" s="11" t="s">
        <v>37</v>
      </c>
      <c r="AX108" s="11" t="s">
        <v>74</v>
      </c>
      <c r="AY108" s="241" t="s">
        <v>178</v>
      </c>
    </row>
    <row r="109" s="11" customFormat="1">
      <c r="B109" s="231"/>
      <c r="C109" s="232"/>
      <c r="D109" s="233" t="s">
        <v>187</v>
      </c>
      <c r="E109" s="234" t="s">
        <v>21</v>
      </c>
      <c r="F109" s="235" t="s">
        <v>519</v>
      </c>
      <c r="G109" s="232"/>
      <c r="H109" s="234" t="s">
        <v>21</v>
      </c>
      <c r="I109" s="236"/>
      <c r="J109" s="232"/>
      <c r="K109" s="232"/>
      <c r="L109" s="237"/>
      <c r="M109" s="238"/>
      <c r="N109" s="239"/>
      <c r="O109" s="239"/>
      <c r="P109" s="239"/>
      <c r="Q109" s="239"/>
      <c r="R109" s="239"/>
      <c r="S109" s="239"/>
      <c r="T109" s="240"/>
      <c r="AT109" s="241" t="s">
        <v>187</v>
      </c>
      <c r="AU109" s="241" t="s">
        <v>84</v>
      </c>
      <c r="AV109" s="11" t="s">
        <v>82</v>
      </c>
      <c r="AW109" s="11" t="s">
        <v>37</v>
      </c>
      <c r="AX109" s="11" t="s">
        <v>74</v>
      </c>
      <c r="AY109" s="241" t="s">
        <v>178</v>
      </c>
    </row>
    <row r="110" s="12" customFormat="1">
      <c r="B110" s="242"/>
      <c r="C110" s="243"/>
      <c r="D110" s="233" t="s">
        <v>187</v>
      </c>
      <c r="E110" s="244" t="s">
        <v>21</v>
      </c>
      <c r="F110" s="245" t="s">
        <v>215</v>
      </c>
      <c r="G110" s="243"/>
      <c r="H110" s="246">
        <v>6</v>
      </c>
      <c r="I110" s="247"/>
      <c r="J110" s="243"/>
      <c r="K110" s="243"/>
      <c r="L110" s="248"/>
      <c r="M110" s="249"/>
      <c r="N110" s="250"/>
      <c r="O110" s="250"/>
      <c r="P110" s="250"/>
      <c r="Q110" s="250"/>
      <c r="R110" s="250"/>
      <c r="S110" s="250"/>
      <c r="T110" s="251"/>
      <c r="AT110" s="252" t="s">
        <v>187</v>
      </c>
      <c r="AU110" s="252" t="s">
        <v>84</v>
      </c>
      <c r="AV110" s="12" t="s">
        <v>84</v>
      </c>
      <c r="AW110" s="12" t="s">
        <v>37</v>
      </c>
      <c r="AX110" s="12" t="s">
        <v>82</v>
      </c>
      <c r="AY110" s="252" t="s">
        <v>178</v>
      </c>
    </row>
    <row r="111" s="10" customFormat="1" ht="29.88" customHeight="1">
      <c r="B111" s="203"/>
      <c r="C111" s="204"/>
      <c r="D111" s="205" t="s">
        <v>73</v>
      </c>
      <c r="E111" s="217" t="s">
        <v>258</v>
      </c>
      <c r="F111" s="217" t="s">
        <v>259</v>
      </c>
      <c r="G111" s="204"/>
      <c r="H111" s="204"/>
      <c r="I111" s="207"/>
      <c r="J111" s="218">
        <f>BK111</f>
        <v>0</v>
      </c>
      <c r="K111" s="204"/>
      <c r="L111" s="209"/>
      <c r="M111" s="210"/>
      <c r="N111" s="211"/>
      <c r="O111" s="211"/>
      <c r="P111" s="212">
        <f>SUM(P112:P114)</f>
        <v>0</v>
      </c>
      <c r="Q111" s="211"/>
      <c r="R111" s="212">
        <f>SUM(R112:R114)</f>
        <v>0</v>
      </c>
      <c r="S111" s="211"/>
      <c r="T111" s="213">
        <f>SUM(T112:T114)</f>
        <v>0</v>
      </c>
      <c r="AR111" s="214" t="s">
        <v>82</v>
      </c>
      <c r="AT111" s="215" t="s">
        <v>73</v>
      </c>
      <c r="AU111" s="215" t="s">
        <v>82</v>
      </c>
      <c r="AY111" s="214" t="s">
        <v>178</v>
      </c>
      <c r="BK111" s="216">
        <f>SUM(BK112:BK114)</f>
        <v>0</v>
      </c>
    </row>
    <row r="112" s="1" customFormat="1" ht="25.5" customHeight="1">
      <c r="B112" s="44"/>
      <c r="C112" s="219" t="s">
        <v>115</v>
      </c>
      <c r="D112" s="219" t="s">
        <v>180</v>
      </c>
      <c r="E112" s="220" t="s">
        <v>260</v>
      </c>
      <c r="F112" s="221" t="s">
        <v>261</v>
      </c>
      <c r="G112" s="222" t="s">
        <v>235</v>
      </c>
      <c r="H112" s="223">
        <v>4.2350000000000003</v>
      </c>
      <c r="I112" s="224"/>
      <c r="J112" s="225">
        <f>ROUND(I112*H112,2)</f>
        <v>0</v>
      </c>
      <c r="K112" s="221" t="s">
        <v>184</v>
      </c>
      <c r="L112" s="70"/>
      <c r="M112" s="226" t="s">
        <v>21</v>
      </c>
      <c r="N112" s="227" t="s">
        <v>45</v>
      </c>
      <c r="O112" s="45"/>
      <c r="P112" s="228">
        <f>O112*H112</f>
        <v>0</v>
      </c>
      <c r="Q112" s="228">
        <v>0</v>
      </c>
      <c r="R112" s="228">
        <f>Q112*H112</f>
        <v>0</v>
      </c>
      <c r="S112" s="228">
        <v>0</v>
      </c>
      <c r="T112" s="229">
        <f>S112*H112</f>
        <v>0</v>
      </c>
      <c r="AR112" s="22" t="s">
        <v>185</v>
      </c>
      <c r="AT112" s="22" t="s">
        <v>180</v>
      </c>
      <c r="AU112" s="22" t="s">
        <v>84</v>
      </c>
      <c r="AY112" s="22" t="s">
        <v>178</v>
      </c>
      <c r="BE112" s="230">
        <f>IF(N112="základní",J112,0)</f>
        <v>0</v>
      </c>
      <c r="BF112" s="230">
        <f>IF(N112="snížená",J112,0)</f>
        <v>0</v>
      </c>
      <c r="BG112" s="230">
        <f>IF(N112="zákl. přenesená",J112,0)</f>
        <v>0</v>
      </c>
      <c r="BH112" s="230">
        <f>IF(N112="sníž. přenesená",J112,0)</f>
        <v>0</v>
      </c>
      <c r="BI112" s="230">
        <f>IF(N112="nulová",J112,0)</f>
        <v>0</v>
      </c>
      <c r="BJ112" s="22" t="s">
        <v>82</v>
      </c>
      <c r="BK112" s="230">
        <f>ROUND(I112*H112,2)</f>
        <v>0</v>
      </c>
      <c r="BL112" s="22" t="s">
        <v>185</v>
      </c>
      <c r="BM112" s="22" t="s">
        <v>520</v>
      </c>
    </row>
    <row r="113" s="11" customFormat="1">
      <c r="B113" s="231"/>
      <c r="C113" s="232"/>
      <c r="D113" s="233" t="s">
        <v>187</v>
      </c>
      <c r="E113" s="234" t="s">
        <v>21</v>
      </c>
      <c r="F113" s="235" t="s">
        <v>521</v>
      </c>
      <c r="G113" s="232"/>
      <c r="H113" s="234" t="s">
        <v>21</v>
      </c>
      <c r="I113" s="236"/>
      <c r="J113" s="232"/>
      <c r="K113" s="232"/>
      <c r="L113" s="237"/>
      <c r="M113" s="238"/>
      <c r="N113" s="239"/>
      <c r="O113" s="239"/>
      <c r="P113" s="239"/>
      <c r="Q113" s="239"/>
      <c r="R113" s="239"/>
      <c r="S113" s="239"/>
      <c r="T113" s="240"/>
      <c r="AT113" s="241" t="s">
        <v>187</v>
      </c>
      <c r="AU113" s="241" t="s">
        <v>84</v>
      </c>
      <c r="AV113" s="11" t="s">
        <v>82</v>
      </c>
      <c r="AW113" s="11" t="s">
        <v>37</v>
      </c>
      <c r="AX113" s="11" t="s">
        <v>74</v>
      </c>
      <c r="AY113" s="241" t="s">
        <v>178</v>
      </c>
    </row>
    <row r="114" s="12" customFormat="1">
      <c r="B114" s="242"/>
      <c r="C114" s="243"/>
      <c r="D114" s="233" t="s">
        <v>187</v>
      </c>
      <c r="E114" s="244" t="s">
        <v>21</v>
      </c>
      <c r="F114" s="245" t="s">
        <v>522</v>
      </c>
      <c r="G114" s="243"/>
      <c r="H114" s="246">
        <v>4.2350000000000003</v>
      </c>
      <c r="I114" s="247"/>
      <c r="J114" s="243"/>
      <c r="K114" s="243"/>
      <c r="L114" s="248"/>
      <c r="M114" s="263"/>
      <c r="N114" s="264"/>
      <c r="O114" s="264"/>
      <c r="P114" s="264"/>
      <c r="Q114" s="264"/>
      <c r="R114" s="264"/>
      <c r="S114" s="264"/>
      <c r="T114" s="265"/>
      <c r="AT114" s="252" t="s">
        <v>187</v>
      </c>
      <c r="AU114" s="252" t="s">
        <v>84</v>
      </c>
      <c r="AV114" s="12" t="s">
        <v>84</v>
      </c>
      <c r="AW114" s="12" t="s">
        <v>37</v>
      </c>
      <c r="AX114" s="12" t="s">
        <v>82</v>
      </c>
      <c r="AY114" s="252" t="s">
        <v>178</v>
      </c>
    </row>
    <row r="115" s="1" customFormat="1" ht="6.96" customHeight="1">
      <c r="B115" s="65"/>
      <c r="C115" s="66"/>
      <c r="D115" s="66"/>
      <c r="E115" s="66"/>
      <c r="F115" s="66"/>
      <c r="G115" s="66"/>
      <c r="H115" s="66"/>
      <c r="I115" s="164"/>
      <c r="J115" s="66"/>
      <c r="K115" s="66"/>
      <c r="L115" s="70"/>
    </row>
  </sheetData>
  <sheetProtection sheet="1" autoFilter="0" formatColumns="0" formatRows="0" objects="1" scenarios="1" spinCount="100000" saltValue="ziQxUqoIRt1QG1Ks2iIJcCeYhIQiT0UCjgN+08ZAWAjxIafKhIsI0nA3MtySIVafXEWMaHX7sICCxPc/56VwDg==" hashValue="fYE8x28pVZsLyIfOFONUn2Cr+vXKIlSRfLkzAqGL/YkWm+0vv70CCV5koHpiefrPlyochhuxA01jMC3ML3zk+Q==" algorithmName="SHA-512" password="CC35"/>
  <autoFilter ref="C79:K114"/>
  <mergeCells count="10">
    <mergeCell ref="E7:H7"/>
    <mergeCell ref="E9:H9"/>
    <mergeCell ref="E24:H24"/>
    <mergeCell ref="E45:H45"/>
    <mergeCell ref="E47:H47"/>
    <mergeCell ref="J51:J52"/>
    <mergeCell ref="E70:H70"/>
    <mergeCell ref="E72:H72"/>
    <mergeCell ref="G1:H1"/>
    <mergeCell ref="L2:V2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146</v>
      </c>
      <c r="G1" s="137" t="s">
        <v>147</v>
      </c>
      <c r="H1" s="137"/>
      <c r="I1" s="138"/>
      <c r="J1" s="137" t="s">
        <v>148</v>
      </c>
      <c r="K1" s="136" t="s">
        <v>149</v>
      </c>
      <c r="L1" s="137" t="s">
        <v>150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120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84</v>
      </c>
    </row>
    <row r="4" ht="36.96" customHeight="1">
      <c r="B4" s="26"/>
      <c r="C4" s="27"/>
      <c r="D4" s="28" t="s">
        <v>151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Rekonstrukce zahrady mateřské školky, MŠ Harmonie, Zlepšovatelů 1502/27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152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523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4" t="s">
        <v>25</v>
      </c>
      <c r="J12" s="145" t="str">
        <f>'Rekapitulace stavby'!AN8</f>
        <v>6. 12. 2018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4" t="s">
        <v>28</v>
      </c>
      <c r="J14" s="33" t="s">
        <v>29</v>
      </c>
      <c r="K14" s="49"/>
    </row>
    <row r="15" s="1" customFormat="1" ht="18" customHeight="1">
      <c r="B15" s="44"/>
      <c r="C15" s="45"/>
      <c r="D15" s="45"/>
      <c r="E15" s="33" t="s">
        <v>30</v>
      </c>
      <c r="F15" s="45"/>
      <c r="G15" s="45"/>
      <c r="H15" s="45"/>
      <c r="I15" s="144" t="s">
        <v>31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32</v>
      </c>
      <c r="E17" s="45"/>
      <c r="F17" s="45"/>
      <c r="G17" s="45"/>
      <c r="H17" s="45"/>
      <c r="I17" s="144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31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34</v>
      </c>
      <c r="E20" s="45"/>
      <c r="F20" s="45"/>
      <c r="G20" s="45"/>
      <c r="H20" s="45"/>
      <c r="I20" s="144" t="s">
        <v>28</v>
      </c>
      <c r="J20" s="33" t="s">
        <v>35</v>
      </c>
      <c r="K20" s="49"/>
    </row>
    <row r="21" s="1" customFormat="1" ht="18" customHeight="1">
      <c r="B21" s="44"/>
      <c r="C21" s="45"/>
      <c r="D21" s="45"/>
      <c r="E21" s="33" t="s">
        <v>36</v>
      </c>
      <c r="F21" s="45"/>
      <c r="G21" s="45"/>
      <c r="H21" s="45"/>
      <c r="I21" s="144" t="s">
        <v>31</v>
      </c>
      <c r="J21" s="33" t="s">
        <v>21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21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40</v>
      </c>
      <c r="E27" s="45"/>
      <c r="F27" s="45"/>
      <c r="G27" s="45"/>
      <c r="H27" s="45"/>
      <c r="I27" s="142"/>
      <c r="J27" s="153">
        <f>ROUND(J79,2)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42</v>
      </c>
      <c r="G29" s="45"/>
      <c r="H29" s="45"/>
      <c r="I29" s="154" t="s">
        <v>41</v>
      </c>
      <c r="J29" s="50" t="s">
        <v>43</v>
      </c>
      <c r="K29" s="49"/>
    </row>
    <row r="30" s="1" customFormat="1" ht="14.4" customHeight="1">
      <c r="B30" s="44"/>
      <c r="C30" s="45"/>
      <c r="D30" s="53" t="s">
        <v>44</v>
      </c>
      <c r="E30" s="53" t="s">
        <v>45</v>
      </c>
      <c r="F30" s="155">
        <f>ROUND(SUM(BE79:BE111), 2)</f>
        <v>0</v>
      </c>
      <c r="G30" s="45"/>
      <c r="H30" s="45"/>
      <c r="I30" s="156">
        <v>0.20999999999999999</v>
      </c>
      <c r="J30" s="155">
        <f>ROUND(ROUND((SUM(BE79:BE111)), 2)*I30, 2)</f>
        <v>0</v>
      </c>
      <c r="K30" s="49"/>
    </row>
    <row r="31" s="1" customFormat="1" ht="14.4" customHeight="1">
      <c r="B31" s="44"/>
      <c r="C31" s="45"/>
      <c r="D31" s="45"/>
      <c r="E31" s="53" t="s">
        <v>46</v>
      </c>
      <c r="F31" s="155">
        <f>ROUND(SUM(BF79:BF111), 2)</f>
        <v>0</v>
      </c>
      <c r="G31" s="45"/>
      <c r="H31" s="45"/>
      <c r="I31" s="156">
        <v>0.14999999999999999</v>
      </c>
      <c r="J31" s="155">
        <f>ROUND(ROUND((SUM(BF79:BF111)),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47</v>
      </c>
      <c r="F32" s="155">
        <f>ROUND(SUM(BG79:BG111),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48</v>
      </c>
      <c r="F33" s="155">
        <f>ROUND(SUM(BH79:BH111),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49</v>
      </c>
      <c r="F34" s="155">
        <f>ROUND(SUM(BI79:BI111),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50</v>
      </c>
      <c r="E36" s="96"/>
      <c r="F36" s="96"/>
      <c r="G36" s="159" t="s">
        <v>51</v>
      </c>
      <c r="H36" s="160" t="s">
        <v>52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154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Rekonstrukce zahrady mateřské školky, MŠ Harmonie, Zlepšovatelů 1502/27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152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13 - Ohniště s posezením a plotem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číslo parcely 245/4</v>
      </c>
      <c r="G49" s="45"/>
      <c r="H49" s="45"/>
      <c r="I49" s="144" t="s">
        <v>25</v>
      </c>
      <c r="J49" s="145" t="str">
        <f>IF(J12="","",J12)</f>
        <v>6. 12. 2018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MŠ Harmonie</v>
      </c>
      <c r="G51" s="45"/>
      <c r="H51" s="45"/>
      <c r="I51" s="144" t="s">
        <v>34</v>
      </c>
      <c r="J51" s="42" t="str">
        <f>E21</f>
        <v>Ing. Dagmar Rudolfová, Ing. Miroslava Najman</v>
      </c>
      <c r="K51" s="49"/>
    </row>
    <row r="52" s="1" customFormat="1" ht="14.4" customHeight="1">
      <c r="B52" s="44"/>
      <c r="C52" s="38" t="s">
        <v>32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155</v>
      </c>
      <c r="D54" s="157"/>
      <c r="E54" s="157"/>
      <c r="F54" s="157"/>
      <c r="G54" s="157"/>
      <c r="H54" s="157"/>
      <c r="I54" s="171"/>
      <c r="J54" s="172" t="s">
        <v>156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157</v>
      </c>
      <c r="D56" s="45"/>
      <c r="E56" s="45"/>
      <c r="F56" s="45"/>
      <c r="G56" s="45"/>
      <c r="H56" s="45"/>
      <c r="I56" s="142"/>
      <c r="J56" s="153">
        <f>J79</f>
        <v>0</v>
      </c>
      <c r="K56" s="49"/>
      <c r="AU56" s="22" t="s">
        <v>158</v>
      </c>
    </row>
    <row r="57" s="7" customFormat="1" ht="24.96" customHeight="1">
      <c r="B57" s="175"/>
      <c r="C57" s="176"/>
      <c r="D57" s="177" t="s">
        <v>159</v>
      </c>
      <c r="E57" s="178"/>
      <c r="F57" s="178"/>
      <c r="G57" s="178"/>
      <c r="H57" s="178"/>
      <c r="I57" s="179"/>
      <c r="J57" s="180">
        <f>J80</f>
        <v>0</v>
      </c>
      <c r="K57" s="181"/>
    </row>
    <row r="58" s="8" customFormat="1" ht="19.92" customHeight="1">
      <c r="B58" s="182"/>
      <c r="C58" s="183"/>
      <c r="D58" s="184" t="s">
        <v>160</v>
      </c>
      <c r="E58" s="185"/>
      <c r="F58" s="185"/>
      <c r="G58" s="185"/>
      <c r="H58" s="185"/>
      <c r="I58" s="186"/>
      <c r="J58" s="187">
        <f>J81</f>
        <v>0</v>
      </c>
      <c r="K58" s="188"/>
    </row>
    <row r="59" s="8" customFormat="1" ht="19.92" customHeight="1">
      <c r="B59" s="182"/>
      <c r="C59" s="183"/>
      <c r="D59" s="184" t="s">
        <v>266</v>
      </c>
      <c r="E59" s="185"/>
      <c r="F59" s="185"/>
      <c r="G59" s="185"/>
      <c r="H59" s="185"/>
      <c r="I59" s="186"/>
      <c r="J59" s="187">
        <f>J97</f>
        <v>0</v>
      </c>
      <c r="K59" s="188"/>
    </row>
    <row r="60" s="1" customFormat="1" ht="21.84" customHeight="1">
      <c r="B60" s="44"/>
      <c r="C60" s="45"/>
      <c r="D60" s="45"/>
      <c r="E60" s="45"/>
      <c r="F60" s="45"/>
      <c r="G60" s="45"/>
      <c r="H60" s="45"/>
      <c r="I60" s="142"/>
      <c r="J60" s="45"/>
      <c r="K60" s="49"/>
    </row>
    <row r="61" s="1" customFormat="1" ht="6.96" customHeight="1">
      <c r="B61" s="65"/>
      <c r="C61" s="66"/>
      <c r="D61" s="66"/>
      <c r="E61" s="66"/>
      <c r="F61" s="66"/>
      <c r="G61" s="66"/>
      <c r="H61" s="66"/>
      <c r="I61" s="164"/>
      <c r="J61" s="66"/>
      <c r="K61" s="67"/>
    </row>
    <row r="65" s="1" customFormat="1" ht="6.96" customHeight="1">
      <c r="B65" s="68"/>
      <c r="C65" s="69"/>
      <c r="D65" s="69"/>
      <c r="E65" s="69"/>
      <c r="F65" s="69"/>
      <c r="G65" s="69"/>
      <c r="H65" s="69"/>
      <c r="I65" s="167"/>
      <c r="J65" s="69"/>
      <c r="K65" s="69"/>
      <c r="L65" s="70"/>
    </row>
    <row r="66" s="1" customFormat="1" ht="36.96" customHeight="1">
      <c r="B66" s="44"/>
      <c r="C66" s="71" t="s">
        <v>162</v>
      </c>
      <c r="D66" s="72"/>
      <c r="E66" s="72"/>
      <c r="F66" s="72"/>
      <c r="G66" s="72"/>
      <c r="H66" s="72"/>
      <c r="I66" s="189"/>
      <c r="J66" s="72"/>
      <c r="K66" s="72"/>
      <c r="L66" s="70"/>
    </row>
    <row r="67" s="1" customFormat="1" ht="6.96" customHeight="1">
      <c r="B67" s="44"/>
      <c r="C67" s="72"/>
      <c r="D67" s="72"/>
      <c r="E67" s="72"/>
      <c r="F67" s="72"/>
      <c r="G67" s="72"/>
      <c r="H67" s="72"/>
      <c r="I67" s="189"/>
      <c r="J67" s="72"/>
      <c r="K67" s="72"/>
      <c r="L67" s="70"/>
    </row>
    <row r="68" s="1" customFormat="1" ht="14.4" customHeight="1">
      <c r="B68" s="44"/>
      <c r="C68" s="74" t="s">
        <v>18</v>
      </c>
      <c r="D68" s="72"/>
      <c r="E68" s="72"/>
      <c r="F68" s="72"/>
      <c r="G68" s="72"/>
      <c r="H68" s="72"/>
      <c r="I68" s="189"/>
      <c r="J68" s="72"/>
      <c r="K68" s="72"/>
      <c r="L68" s="70"/>
    </row>
    <row r="69" s="1" customFormat="1" ht="16.5" customHeight="1">
      <c r="B69" s="44"/>
      <c r="C69" s="72"/>
      <c r="D69" s="72"/>
      <c r="E69" s="190" t="str">
        <f>E7</f>
        <v>Rekonstrukce zahrady mateřské školky, MŠ Harmonie, Zlepšovatelů 1502/27</v>
      </c>
      <c r="F69" s="74"/>
      <c r="G69" s="74"/>
      <c r="H69" s="74"/>
      <c r="I69" s="189"/>
      <c r="J69" s="72"/>
      <c r="K69" s="72"/>
      <c r="L69" s="70"/>
    </row>
    <row r="70" s="1" customFormat="1" ht="14.4" customHeight="1">
      <c r="B70" s="44"/>
      <c r="C70" s="74" t="s">
        <v>152</v>
      </c>
      <c r="D70" s="72"/>
      <c r="E70" s="72"/>
      <c r="F70" s="72"/>
      <c r="G70" s="72"/>
      <c r="H70" s="72"/>
      <c r="I70" s="189"/>
      <c r="J70" s="72"/>
      <c r="K70" s="72"/>
      <c r="L70" s="70"/>
    </row>
    <row r="71" s="1" customFormat="1" ht="17.25" customHeight="1">
      <c r="B71" s="44"/>
      <c r="C71" s="72"/>
      <c r="D71" s="72"/>
      <c r="E71" s="80" t="str">
        <f>E9</f>
        <v>13 - Ohniště s posezením a plotem</v>
      </c>
      <c r="F71" s="72"/>
      <c r="G71" s="72"/>
      <c r="H71" s="72"/>
      <c r="I71" s="189"/>
      <c r="J71" s="72"/>
      <c r="K71" s="72"/>
      <c r="L71" s="70"/>
    </row>
    <row r="72" s="1" customFormat="1" ht="6.96" customHeight="1">
      <c r="B72" s="44"/>
      <c r="C72" s="72"/>
      <c r="D72" s="72"/>
      <c r="E72" s="72"/>
      <c r="F72" s="72"/>
      <c r="G72" s="72"/>
      <c r="H72" s="72"/>
      <c r="I72" s="189"/>
      <c r="J72" s="72"/>
      <c r="K72" s="72"/>
      <c r="L72" s="70"/>
    </row>
    <row r="73" s="1" customFormat="1" ht="18" customHeight="1">
      <c r="B73" s="44"/>
      <c r="C73" s="74" t="s">
        <v>23</v>
      </c>
      <c r="D73" s="72"/>
      <c r="E73" s="72"/>
      <c r="F73" s="191" t="str">
        <f>F12</f>
        <v>číslo parcely 245/4</v>
      </c>
      <c r="G73" s="72"/>
      <c r="H73" s="72"/>
      <c r="I73" s="192" t="s">
        <v>25</v>
      </c>
      <c r="J73" s="83" t="str">
        <f>IF(J12="","",J12)</f>
        <v>6. 12. 2018</v>
      </c>
      <c r="K73" s="72"/>
      <c r="L73" s="70"/>
    </row>
    <row r="74" s="1" customFormat="1" ht="6.96" customHeight="1">
      <c r="B74" s="44"/>
      <c r="C74" s="72"/>
      <c r="D74" s="72"/>
      <c r="E74" s="72"/>
      <c r="F74" s="72"/>
      <c r="G74" s="72"/>
      <c r="H74" s="72"/>
      <c r="I74" s="189"/>
      <c r="J74" s="72"/>
      <c r="K74" s="72"/>
      <c r="L74" s="70"/>
    </row>
    <row r="75" s="1" customFormat="1">
      <c r="B75" s="44"/>
      <c r="C75" s="74" t="s">
        <v>27</v>
      </c>
      <c r="D75" s="72"/>
      <c r="E75" s="72"/>
      <c r="F75" s="191" t="str">
        <f>E15</f>
        <v>MŠ Harmonie</v>
      </c>
      <c r="G75" s="72"/>
      <c r="H75" s="72"/>
      <c r="I75" s="192" t="s">
        <v>34</v>
      </c>
      <c r="J75" s="191" t="str">
        <f>E21</f>
        <v>Ing. Dagmar Rudolfová, Ing. Miroslava Najman</v>
      </c>
      <c r="K75" s="72"/>
      <c r="L75" s="70"/>
    </row>
    <row r="76" s="1" customFormat="1" ht="14.4" customHeight="1">
      <c r="B76" s="44"/>
      <c r="C76" s="74" t="s">
        <v>32</v>
      </c>
      <c r="D76" s="72"/>
      <c r="E76" s="72"/>
      <c r="F76" s="191" t="str">
        <f>IF(E18="","",E18)</f>
        <v/>
      </c>
      <c r="G76" s="72"/>
      <c r="H76" s="72"/>
      <c r="I76" s="189"/>
      <c r="J76" s="72"/>
      <c r="K76" s="72"/>
      <c r="L76" s="70"/>
    </row>
    <row r="77" s="1" customFormat="1" ht="10.32" customHeight="1">
      <c r="B77" s="44"/>
      <c r="C77" s="72"/>
      <c r="D77" s="72"/>
      <c r="E77" s="72"/>
      <c r="F77" s="72"/>
      <c r="G77" s="72"/>
      <c r="H77" s="72"/>
      <c r="I77" s="189"/>
      <c r="J77" s="72"/>
      <c r="K77" s="72"/>
      <c r="L77" s="70"/>
    </row>
    <row r="78" s="9" customFormat="1" ht="29.28" customHeight="1">
      <c r="B78" s="193"/>
      <c r="C78" s="194" t="s">
        <v>163</v>
      </c>
      <c r="D78" s="195" t="s">
        <v>59</v>
      </c>
      <c r="E78" s="195" t="s">
        <v>55</v>
      </c>
      <c r="F78" s="195" t="s">
        <v>164</v>
      </c>
      <c r="G78" s="195" t="s">
        <v>165</v>
      </c>
      <c r="H78" s="195" t="s">
        <v>166</v>
      </c>
      <c r="I78" s="196" t="s">
        <v>167</v>
      </c>
      <c r="J78" s="195" t="s">
        <v>156</v>
      </c>
      <c r="K78" s="197" t="s">
        <v>168</v>
      </c>
      <c r="L78" s="198"/>
      <c r="M78" s="100" t="s">
        <v>169</v>
      </c>
      <c r="N78" s="101" t="s">
        <v>44</v>
      </c>
      <c r="O78" s="101" t="s">
        <v>170</v>
      </c>
      <c r="P78" s="101" t="s">
        <v>171</v>
      </c>
      <c r="Q78" s="101" t="s">
        <v>172</v>
      </c>
      <c r="R78" s="101" t="s">
        <v>173</v>
      </c>
      <c r="S78" s="101" t="s">
        <v>174</v>
      </c>
      <c r="T78" s="102" t="s">
        <v>175</v>
      </c>
    </row>
    <row r="79" s="1" customFormat="1" ht="29.28" customHeight="1">
      <c r="B79" s="44"/>
      <c r="C79" s="106" t="s">
        <v>157</v>
      </c>
      <c r="D79" s="72"/>
      <c r="E79" s="72"/>
      <c r="F79" s="72"/>
      <c r="G79" s="72"/>
      <c r="H79" s="72"/>
      <c r="I79" s="189"/>
      <c r="J79" s="199">
        <f>BK79</f>
        <v>0</v>
      </c>
      <c r="K79" s="72"/>
      <c r="L79" s="70"/>
      <c r="M79" s="103"/>
      <c r="N79" s="104"/>
      <c r="O79" s="104"/>
      <c r="P79" s="200">
        <f>P80</f>
        <v>0</v>
      </c>
      <c r="Q79" s="104"/>
      <c r="R79" s="200">
        <f>R80</f>
        <v>0.00063000000000000003</v>
      </c>
      <c r="S79" s="104"/>
      <c r="T79" s="201">
        <f>T80</f>
        <v>0</v>
      </c>
      <c r="AT79" s="22" t="s">
        <v>73</v>
      </c>
      <c r="AU79" s="22" t="s">
        <v>158</v>
      </c>
      <c r="BK79" s="202">
        <f>BK80</f>
        <v>0</v>
      </c>
    </row>
    <row r="80" s="10" customFormat="1" ht="37.44001" customHeight="1">
      <c r="B80" s="203"/>
      <c r="C80" s="204"/>
      <c r="D80" s="205" t="s">
        <v>73</v>
      </c>
      <c r="E80" s="206" t="s">
        <v>176</v>
      </c>
      <c r="F80" s="206" t="s">
        <v>177</v>
      </c>
      <c r="G80" s="204"/>
      <c r="H80" s="204"/>
      <c r="I80" s="207"/>
      <c r="J80" s="208">
        <f>BK80</f>
        <v>0</v>
      </c>
      <c r="K80" s="204"/>
      <c r="L80" s="209"/>
      <c r="M80" s="210"/>
      <c r="N80" s="211"/>
      <c r="O80" s="211"/>
      <c r="P80" s="212">
        <f>P81+P97</f>
        <v>0</v>
      </c>
      <c r="Q80" s="211"/>
      <c r="R80" s="212">
        <f>R81+R97</f>
        <v>0.00063000000000000003</v>
      </c>
      <c r="S80" s="211"/>
      <c r="T80" s="213">
        <f>T81+T97</f>
        <v>0</v>
      </c>
      <c r="AR80" s="214" t="s">
        <v>82</v>
      </c>
      <c r="AT80" s="215" t="s">
        <v>73</v>
      </c>
      <c r="AU80" s="215" t="s">
        <v>74</v>
      </c>
      <c r="AY80" s="214" t="s">
        <v>178</v>
      </c>
      <c r="BK80" s="216">
        <f>BK81+BK97</f>
        <v>0</v>
      </c>
    </row>
    <row r="81" s="10" customFormat="1" ht="19.92" customHeight="1">
      <c r="B81" s="203"/>
      <c r="C81" s="204"/>
      <c r="D81" s="205" t="s">
        <v>73</v>
      </c>
      <c r="E81" s="217" t="s">
        <v>82</v>
      </c>
      <c r="F81" s="217" t="s">
        <v>179</v>
      </c>
      <c r="G81" s="204"/>
      <c r="H81" s="204"/>
      <c r="I81" s="207"/>
      <c r="J81" s="218">
        <f>BK81</f>
        <v>0</v>
      </c>
      <c r="K81" s="204"/>
      <c r="L81" s="209"/>
      <c r="M81" s="210"/>
      <c r="N81" s="211"/>
      <c r="O81" s="211"/>
      <c r="P81" s="212">
        <f>SUM(P82:P96)</f>
        <v>0</v>
      </c>
      <c r="Q81" s="211"/>
      <c r="R81" s="212">
        <f>SUM(R82:R96)</f>
        <v>0.00063000000000000003</v>
      </c>
      <c r="S81" s="211"/>
      <c r="T81" s="213">
        <f>SUM(T82:T96)</f>
        <v>0</v>
      </c>
      <c r="AR81" s="214" t="s">
        <v>82</v>
      </c>
      <c r="AT81" s="215" t="s">
        <v>73</v>
      </c>
      <c r="AU81" s="215" t="s">
        <v>82</v>
      </c>
      <c r="AY81" s="214" t="s">
        <v>178</v>
      </c>
      <c r="BK81" s="216">
        <f>SUM(BK82:BK96)</f>
        <v>0</v>
      </c>
    </row>
    <row r="82" s="1" customFormat="1" ht="25.5" customHeight="1">
      <c r="B82" s="44"/>
      <c r="C82" s="219" t="s">
        <v>82</v>
      </c>
      <c r="D82" s="219" t="s">
        <v>180</v>
      </c>
      <c r="E82" s="220" t="s">
        <v>454</v>
      </c>
      <c r="F82" s="221" t="s">
        <v>455</v>
      </c>
      <c r="G82" s="222" t="s">
        <v>192</v>
      </c>
      <c r="H82" s="223">
        <v>5</v>
      </c>
      <c r="I82" s="224"/>
      <c r="J82" s="225">
        <f>ROUND(I82*H82,2)</f>
        <v>0</v>
      </c>
      <c r="K82" s="221" t="s">
        <v>184</v>
      </c>
      <c r="L82" s="70"/>
      <c r="M82" s="226" t="s">
        <v>21</v>
      </c>
      <c r="N82" s="227" t="s">
        <v>45</v>
      </c>
      <c r="O82" s="45"/>
      <c r="P82" s="228">
        <f>O82*H82</f>
        <v>0</v>
      </c>
      <c r="Q82" s="228">
        <v>0</v>
      </c>
      <c r="R82" s="228">
        <f>Q82*H82</f>
        <v>0</v>
      </c>
      <c r="S82" s="228">
        <v>0</v>
      </c>
      <c r="T82" s="229">
        <f>S82*H82</f>
        <v>0</v>
      </c>
      <c r="AR82" s="22" t="s">
        <v>185</v>
      </c>
      <c r="AT82" s="22" t="s">
        <v>180</v>
      </c>
      <c r="AU82" s="22" t="s">
        <v>84</v>
      </c>
      <c r="AY82" s="22" t="s">
        <v>178</v>
      </c>
      <c r="BE82" s="230">
        <f>IF(N82="základní",J82,0)</f>
        <v>0</v>
      </c>
      <c r="BF82" s="230">
        <f>IF(N82="snížená",J82,0)</f>
        <v>0</v>
      </c>
      <c r="BG82" s="230">
        <f>IF(N82="zákl. přenesená",J82,0)</f>
        <v>0</v>
      </c>
      <c r="BH82" s="230">
        <f>IF(N82="sníž. přenesená",J82,0)</f>
        <v>0</v>
      </c>
      <c r="BI82" s="230">
        <f>IF(N82="nulová",J82,0)</f>
        <v>0</v>
      </c>
      <c r="BJ82" s="22" t="s">
        <v>82</v>
      </c>
      <c r="BK82" s="230">
        <f>ROUND(I82*H82,2)</f>
        <v>0</v>
      </c>
      <c r="BL82" s="22" t="s">
        <v>185</v>
      </c>
      <c r="BM82" s="22" t="s">
        <v>524</v>
      </c>
    </row>
    <row r="83" s="11" customFormat="1">
      <c r="B83" s="231"/>
      <c r="C83" s="232"/>
      <c r="D83" s="233" t="s">
        <v>187</v>
      </c>
      <c r="E83" s="234" t="s">
        <v>21</v>
      </c>
      <c r="F83" s="235" t="s">
        <v>525</v>
      </c>
      <c r="G83" s="232"/>
      <c r="H83" s="234" t="s">
        <v>21</v>
      </c>
      <c r="I83" s="236"/>
      <c r="J83" s="232"/>
      <c r="K83" s="232"/>
      <c r="L83" s="237"/>
      <c r="M83" s="238"/>
      <c r="N83" s="239"/>
      <c r="O83" s="239"/>
      <c r="P83" s="239"/>
      <c r="Q83" s="239"/>
      <c r="R83" s="239"/>
      <c r="S83" s="239"/>
      <c r="T83" s="240"/>
      <c r="AT83" s="241" t="s">
        <v>187</v>
      </c>
      <c r="AU83" s="241" t="s">
        <v>84</v>
      </c>
      <c r="AV83" s="11" t="s">
        <v>82</v>
      </c>
      <c r="AW83" s="11" t="s">
        <v>37</v>
      </c>
      <c r="AX83" s="11" t="s">
        <v>74</v>
      </c>
      <c r="AY83" s="241" t="s">
        <v>178</v>
      </c>
    </row>
    <row r="84" s="12" customFormat="1">
      <c r="B84" s="242"/>
      <c r="C84" s="243"/>
      <c r="D84" s="233" t="s">
        <v>187</v>
      </c>
      <c r="E84" s="244" t="s">
        <v>21</v>
      </c>
      <c r="F84" s="245" t="s">
        <v>208</v>
      </c>
      <c r="G84" s="243"/>
      <c r="H84" s="246">
        <v>5</v>
      </c>
      <c r="I84" s="247"/>
      <c r="J84" s="243"/>
      <c r="K84" s="243"/>
      <c r="L84" s="248"/>
      <c r="M84" s="249"/>
      <c r="N84" s="250"/>
      <c r="O84" s="250"/>
      <c r="P84" s="250"/>
      <c r="Q84" s="250"/>
      <c r="R84" s="250"/>
      <c r="S84" s="250"/>
      <c r="T84" s="251"/>
      <c r="AT84" s="252" t="s">
        <v>187</v>
      </c>
      <c r="AU84" s="252" t="s">
        <v>84</v>
      </c>
      <c r="AV84" s="12" t="s">
        <v>84</v>
      </c>
      <c r="AW84" s="12" t="s">
        <v>37</v>
      </c>
      <c r="AX84" s="12" t="s">
        <v>82</v>
      </c>
      <c r="AY84" s="252" t="s">
        <v>178</v>
      </c>
    </row>
    <row r="85" s="1" customFormat="1" ht="25.5" customHeight="1">
      <c r="B85" s="44"/>
      <c r="C85" s="219" t="s">
        <v>84</v>
      </c>
      <c r="D85" s="219" t="s">
        <v>180</v>
      </c>
      <c r="E85" s="220" t="s">
        <v>458</v>
      </c>
      <c r="F85" s="221" t="s">
        <v>459</v>
      </c>
      <c r="G85" s="222" t="s">
        <v>192</v>
      </c>
      <c r="H85" s="223">
        <v>5</v>
      </c>
      <c r="I85" s="224"/>
      <c r="J85" s="225">
        <f>ROUND(I85*H85,2)</f>
        <v>0</v>
      </c>
      <c r="K85" s="221" t="s">
        <v>184</v>
      </c>
      <c r="L85" s="70"/>
      <c r="M85" s="226" t="s">
        <v>21</v>
      </c>
      <c r="N85" s="227" t="s">
        <v>45</v>
      </c>
      <c r="O85" s="45"/>
      <c r="P85" s="228">
        <f>O85*H85</f>
        <v>0</v>
      </c>
      <c r="Q85" s="228">
        <v>0</v>
      </c>
      <c r="R85" s="228">
        <f>Q85*H85</f>
        <v>0</v>
      </c>
      <c r="S85" s="228">
        <v>0</v>
      </c>
      <c r="T85" s="229">
        <f>S85*H85</f>
        <v>0</v>
      </c>
      <c r="AR85" s="22" t="s">
        <v>185</v>
      </c>
      <c r="AT85" s="22" t="s">
        <v>180</v>
      </c>
      <c r="AU85" s="22" t="s">
        <v>84</v>
      </c>
      <c r="AY85" s="22" t="s">
        <v>178</v>
      </c>
      <c r="BE85" s="230">
        <f>IF(N85="základní",J85,0)</f>
        <v>0</v>
      </c>
      <c r="BF85" s="230">
        <f>IF(N85="snížená",J85,0)</f>
        <v>0</v>
      </c>
      <c r="BG85" s="230">
        <f>IF(N85="zákl. přenesená",J85,0)</f>
        <v>0</v>
      </c>
      <c r="BH85" s="230">
        <f>IF(N85="sníž. přenesená",J85,0)</f>
        <v>0</v>
      </c>
      <c r="BI85" s="230">
        <f>IF(N85="nulová",J85,0)</f>
        <v>0</v>
      </c>
      <c r="BJ85" s="22" t="s">
        <v>82</v>
      </c>
      <c r="BK85" s="230">
        <f>ROUND(I85*H85,2)</f>
        <v>0</v>
      </c>
      <c r="BL85" s="22" t="s">
        <v>185</v>
      </c>
      <c r="BM85" s="22" t="s">
        <v>526</v>
      </c>
    </row>
    <row r="86" s="12" customFormat="1">
      <c r="B86" s="242"/>
      <c r="C86" s="243"/>
      <c r="D86" s="233" t="s">
        <v>187</v>
      </c>
      <c r="E86" s="244" t="s">
        <v>21</v>
      </c>
      <c r="F86" s="245" t="s">
        <v>208</v>
      </c>
      <c r="G86" s="243"/>
      <c r="H86" s="246">
        <v>5</v>
      </c>
      <c r="I86" s="247"/>
      <c r="J86" s="243"/>
      <c r="K86" s="243"/>
      <c r="L86" s="248"/>
      <c r="M86" s="249"/>
      <c r="N86" s="250"/>
      <c r="O86" s="250"/>
      <c r="P86" s="250"/>
      <c r="Q86" s="250"/>
      <c r="R86" s="250"/>
      <c r="S86" s="250"/>
      <c r="T86" s="251"/>
      <c r="AT86" s="252" t="s">
        <v>187</v>
      </c>
      <c r="AU86" s="252" t="s">
        <v>84</v>
      </c>
      <c r="AV86" s="12" t="s">
        <v>84</v>
      </c>
      <c r="AW86" s="12" t="s">
        <v>37</v>
      </c>
      <c r="AX86" s="12" t="s">
        <v>82</v>
      </c>
      <c r="AY86" s="252" t="s">
        <v>178</v>
      </c>
    </row>
    <row r="87" s="1" customFormat="1" ht="25.5" customHeight="1">
      <c r="B87" s="44"/>
      <c r="C87" s="219" t="s">
        <v>195</v>
      </c>
      <c r="D87" s="219" t="s">
        <v>180</v>
      </c>
      <c r="E87" s="220" t="s">
        <v>496</v>
      </c>
      <c r="F87" s="221" t="s">
        <v>497</v>
      </c>
      <c r="G87" s="222" t="s">
        <v>192</v>
      </c>
      <c r="H87" s="223">
        <v>5</v>
      </c>
      <c r="I87" s="224"/>
      <c r="J87" s="225">
        <f>ROUND(I87*H87,2)</f>
        <v>0</v>
      </c>
      <c r="K87" s="221" t="s">
        <v>184</v>
      </c>
      <c r="L87" s="70"/>
      <c r="M87" s="226" t="s">
        <v>21</v>
      </c>
      <c r="N87" s="227" t="s">
        <v>45</v>
      </c>
      <c r="O87" s="45"/>
      <c r="P87" s="228">
        <f>O87*H87</f>
        <v>0</v>
      </c>
      <c r="Q87" s="228">
        <v>0</v>
      </c>
      <c r="R87" s="228">
        <f>Q87*H87</f>
        <v>0</v>
      </c>
      <c r="S87" s="228">
        <v>0</v>
      </c>
      <c r="T87" s="229">
        <f>S87*H87</f>
        <v>0</v>
      </c>
      <c r="AR87" s="22" t="s">
        <v>185</v>
      </c>
      <c r="AT87" s="22" t="s">
        <v>180</v>
      </c>
      <c r="AU87" s="22" t="s">
        <v>84</v>
      </c>
      <c r="AY87" s="22" t="s">
        <v>178</v>
      </c>
      <c r="BE87" s="230">
        <f>IF(N87="základní",J87,0)</f>
        <v>0</v>
      </c>
      <c r="BF87" s="230">
        <f>IF(N87="snížená",J87,0)</f>
        <v>0</v>
      </c>
      <c r="BG87" s="230">
        <f>IF(N87="zákl. přenesená",J87,0)</f>
        <v>0</v>
      </c>
      <c r="BH87" s="230">
        <f>IF(N87="sníž. přenesená",J87,0)</f>
        <v>0</v>
      </c>
      <c r="BI87" s="230">
        <f>IF(N87="nulová",J87,0)</f>
        <v>0</v>
      </c>
      <c r="BJ87" s="22" t="s">
        <v>82</v>
      </c>
      <c r="BK87" s="230">
        <f>ROUND(I87*H87,2)</f>
        <v>0</v>
      </c>
      <c r="BL87" s="22" t="s">
        <v>185</v>
      </c>
      <c r="BM87" s="22" t="s">
        <v>527</v>
      </c>
    </row>
    <row r="88" s="12" customFormat="1">
      <c r="B88" s="242"/>
      <c r="C88" s="243"/>
      <c r="D88" s="233" t="s">
        <v>187</v>
      </c>
      <c r="E88" s="244" t="s">
        <v>21</v>
      </c>
      <c r="F88" s="245" t="s">
        <v>208</v>
      </c>
      <c r="G88" s="243"/>
      <c r="H88" s="246">
        <v>5</v>
      </c>
      <c r="I88" s="247"/>
      <c r="J88" s="243"/>
      <c r="K88" s="243"/>
      <c r="L88" s="248"/>
      <c r="M88" s="249"/>
      <c r="N88" s="250"/>
      <c r="O88" s="250"/>
      <c r="P88" s="250"/>
      <c r="Q88" s="250"/>
      <c r="R88" s="250"/>
      <c r="S88" s="250"/>
      <c r="T88" s="251"/>
      <c r="AT88" s="252" t="s">
        <v>187</v>
      </c>
      <c r="AU88" s="252" t="s">
        <v>84</v>
      </c>
      <c r="AV88" s="12" t="s">
        <v>84</v>
      </c>
      <c r="AW88" s="12" t="s">
        <v>37</v>
      </c>
      <c r="AX88" s="12" t="s">
        <v>82</v>
      </c>
      <c r="AY88" s="252" t="s">
        <v>178</v>
      </c>
    </row>
    <row r="89" s="1" customFormat="1" ht="38.25" customHeight="1">
      <c r="B89" s="44"/>
      <c r="C89" s="219" t="s">
        <v>185</v>
      </c>
      <c r="D89" s="219" t="s">
        <v>180</v>
      </c>
      <c r="E89" s="220" t="s">
        <v>190</v>
      </c>
      <c r="F89" s="221" t="s">
        <v>191</v>
      </c>
      <c r="G89" s="222" t="s">
        <v>192</v>
      </c>
      <c r="H89" s="223">
        <v>21</v>
      </c>
      <c r="I89" s="224"/>
      <c r="J89" s="225">
        <f>ROUND(I89*H89,2)</f>
        <v>0</v>
      </c>
      <c r="K89" s="221" t="s">
        <v>184</v>
      </c>
      <c r="L89" s="70"/>
      <c r="M89" s="226" t="s">
        <v>21</v>
      </c>
      <c r="N89" s="227" t="s">
        <v>45</v>
      </c>
      <c r="O89" s="45"/>
      <c r="P89" s="228">
        <f>O89*H89</f>
        <v>0</v>
      </c>
      <c r="Q89" s="228">
        <v>0</v>
      </c>
      <c r="R89" s="228">
        <f>Q89*H89</f>
        <v>0</v>
      </c>
      <c r="S89" s="228">
        <v>0</v>
      </c>
      <c r="T89" s="229">
        <f>S89*H89</f>
        <v>0</v>
      </c>
      <c r="AR89" s="22" t="s">
        <v>185</v>
      </c>
      <c r="AT89" s="22" t="s">
        <v>180</v>
      </c>
      <c r="AU89" s="22" t="s">
        <v>84</v>
      </c>
      <c r="AY89" s="22" t="s">
        <v>178</v>
      </c>
      <c r="BE89" s="230">
        <f>IF(N89="základní",J89,0)</f>
        <v>0</v>
      </c>
      <c r="BF89" s="230">
        <f>IF(N89="snížená",J89,0)</f>
        <v>0</v>
      </c>
      <c r="BG89" s="230">
        <f>IF(N89="zákl. přenesená",J89,0)</f>
        <v>0</v>
      </c>
      <c r="BH89" s="230">
        <f>IF(N89="sníž. přenesená",J89,0)</f>
        <v>0</v>
      </c>
      <c r="BI89" s="230">
        <f>IF(N89="nulová",J89,0)</f>
        <v>0</v>
      </c>
      <c r="BJ89" s="22" t="s">
        <v>82</v>
      </c>
      <c r="BK89" s="230">
        <f>ROUND(I89*H89,2)</f>
        <v>0</v>
      </c>
      <c r="BL89" s="22" t="s">
        <v>185</v>
      </c>
      <c r="BM89" s="22" t="s">
        <v>528</v>
      </c>
    </row>
    <row r="90" s="11" customFormat="1">
      <c r="B90" s="231"/>
      <c r="C90" s="232"/>
      <c r="D90" s="233" t="s">
        <v>187</v>
      </c>
      <c r="E90" s="234" t="s">
        <v>21</v>
      </c>
      <c r="F90" s="235" t="s">
        <v>529</v>
      </c>
      <c r="G90" s="232"/>
      <c r="H90" s="234" t="s">
        <v>21</v>
      </c>
      <c r="I90" s="236"/>
      <c r="J90" s="232"/>
      <c r="K90" s="232"/>
      <c r="L90" s="237"/>
      <c r="M90" s="238"/>
      <c r="N90" s="239"/>
      <c r="O90" s="239"/>
      <c r="P90" s="239"/>
      <c r="Q90" s="239"/>
      <c r="R90" s="239"/>
      <c r="S90" s="239"/>
      <c r="T90" s="240"/>
      <c r="AT90" s="241" t="s">
        <v>187</v>
      </c>
      <c r="AU90" s="241" t="s">
        <v>84</v>
      </c>
      <c r="AV90" s="11" t="s">
        <v>82</v>
      </c>
      <c r="AW90" s="11" t="s">
        <v>37</v>
      </c>
      <c r="AX90" s="11" t="s">
        <v>74</v>
      </c>
      <c r="AY90" s="241" t="s">
        <v>178</v>
      </c>
    </row>
    <row r="91" s="12" customFormat="1">
      <c r="B91" s="242"/>
      <c r="C91" s="243"/>
      <c r="D91" s="233" t="s">
        <v>187</v>
      </c>
      <c r="E91" s="244" t="s">
        <v>21</v>
      </c>
      <c r="F91" s="245" t="s">
        <v>530</v>
      </c>
      <c r="G91" s="243"/>
      <c r="H91" s="246">
        <v>21</v>
      </c>
      <c r="I91" s="247"/>
      <c r="J91" s="243"/>
      <c r="K91" s="243"/>
      <c r="L91" s="248"/>
      <c r="M91" s="249"/>
      <c r="N91" s="250"/>
      <c r="O91" s="250"/>
      <c r="P91" s="250"/>
      <c r="Q91" s="250"/>
      <c r="R91" s="250"/>
      <c r="S91" s="250"/>
      <c r="T91" s="251"/>
      <c r="AT91" s="252" t="s">
        <v>187</v>
      </c>
      <c r="AU91" s="252" t="s">
        <v>84</v>
      </c>
      <c r="AV91" s="12" t="s">
        <v>84</v>
      </c>
      <c r="AW91" s="12" t="s">
        <v>37</v>
      </c>
      <c r="AX91" s="12" t="s">
        <v>82</v>
      </c>
      <c r="AY91" s="252" t="s">
        <v>178</v>
      </c>
    </row>
    <row r="92" s="1" customFormat="1" ht="25.5" customHeight="1">
      <c r="B92" s="44"/>
      <c r="C92" s="219" t="s">
        <v>208</v>
      </c>
      <c r="D92" s="219" t="s">
        <v>180</v>
      </c>
      <c r="E92" s="220" t="s">
        <v>248</v>
      </c>
      <c r="F92" s="221" t="s">
        <v>249</v>
      </c>
      <c r="G92" s="222" t="s">
        <v>192</v>
      </c>
      <c r="H92" s="223">
        <v>21</v>
      </c>
      <c r="I92" s="224"/>
      <c r="J92" s="225">
        <f>ROUND(I92*H92,2)</f>
        <v>0</v>
      </c>
      <c r="K92" s="221" t="s">
        <v>184</v>
      </c>
      <c r="L92" s="70"/>
      <c r="M92" s="226" t="s">
        <v>21</v>
      </c>
      <c r="N92" s="227" t="s">
        <v>45</v>
      </c>
      <c r="O92" s="45"/>
      <c r="P92" s="228">
        <f>O92*H92</f>
        <v>0</v>
      </c>
      <c r="Q92" s="228">
        <v>0</v>
      </c>
      <c r="R92" s="228">
        <f>Q92*H92</f>
        <v>0</v>
      </c>
      <c r="S92" s="228">
        <v>0</v>
      </c>
      <c r="T92" s="229">
        <f>S92*H92</f>
        <v>0</v>
      </c>
      <c r="AR92" s="22" t="s">
        <v>185</v>
      </c>
      <c r="AT92" s="22" t="s">
        <v>180</v>
      </c>
      <c r="AU92" s="22" t="s">
        <v>84</v>
      </c>
      <c r="AY92" s="22" t="s">
        <v>178</v>
      </c>
      <c r="BE92" s="230">
        <f>IF(N92="základní",J92,0)</f>
        <v>0</v>
      </c>
      <c r="BF92" s="230">
        <f>IF(N92="snížená",J92,0)</f>
        <v>0</v>
      </c>
      <c r="BG92" s="230">
        <f>IF(N92="zákl. přenesená",J92,0)</f>
        <v>0</v>
      </c>
      <c r="BH92" s="230">
        <f>IF(N92="sníž. přenesená",J92,0)</f>
        <v>0</v>
      </c>
      <c r="BI92" s="230">
        <f>IF(N92="nulová",J92,0)</f>
        <v>0</v>
      </c>
      <c r="BJ92" s="22" t="s">
        <v>82</v>
      </c>
      <c r="BK92" s="230">
        <f>ROUND(I92*H92,2)</f>
        <v>0</v>
      </c>
      <c r="BL92" s="22" t="s">
        <v>185</v>
      </c>
      <c r="BM92" s="22" t="s">
        <v>531</v>
      </c>
    </row>
    <row r="93" s="11" customFormat="1">
      <c r="B93" s="231"/>
      <c r="C93" s="232"/>
      <c r="D93" s="233" t="s">
        <v>187</v>
      </c>
      <c r="E93" s="234" t="s">
        <v>21</v>
      </c>
      <c r="F93" s="235" t="s">
        <v>532</v>
      </c>
      <c r="G93" s="232"/>
      <c r="H93" s="234" t="s">
        <v>21</v>
      </c>
      <c r="I93" s="236"/>
      <c r="J93" s="232"/>
      <c r="K93" s="232"/>
      <c r="L93" s="237"/>
      <c r="M93" s="238"/>
      <c r="N93" s="239"/>
      <c r="O93" s="239"/>
      <c r="P93" s="239"/>
      <c r="Q93" s="239"/>
      <c r="R93" s="239"/>
      <c r="S93" s="239"/>
      <c r="T93" s="240"/>
      <c r="AT93" s="241" t="s">
        <v>187</v>
      </c>
      <c r="AU93" s="241" t="s">
        <v>84</v>
      </c>
      <c r="AV93" s="11" t="s">
        <v>82</v>
      </c>
      <c r="AW93" s="11" t="s">
        <v>37</v>
      </c>
      <c r="AX93" s="11" t="s">
        <v>74</v>
      </c>
      <c r="AY93" s="241" t="s">
        <v>178</v>
      </c>
    </row>
    <row r="94" s="12" customFormat="1">
      <c r="B94" s="242"/>
      <c r="C94" s="243"/>
      <c r="D94" s="233" t="s">
        <v>187</v>
      </c>
      <c r="E94" s="244" t="s">
        <v>21</v>
      </c>
      <c r="F94" s="245" t="s">
        <v>530</v>
      </c>
      <c r="G94" s="243"/>
      <c r="H94" s="246">
        <v>21</v>
      </c>
      <c r="I94" s="247"/>
      <c r="J94" s="243"/>
      <c r="K94" s="243"/>
      <c r="L94" s="248"/>
      <c r="M94" s="249"/>
      <c r="N94" s="250"/>
      <c r="O94" s="250"/>
      <c r="P94" s="250"/>
      <c r="Q94" s="250"/>
      <c r="R94" s="250"/>
      <c r="S94" s="250"/>
      <c r="T94" s="251"/>
      <c r="AT94" s="252" t="s">
        <v>187</v>
      </c>
      <c r="AU94" s="252" t="s">
        <v>84</v>
      </c>
      <c r="AV94" s="12" t="s">
        <v>84</v>
      </c>
      <c r="AW94" s="12" t="s">
        <v>37</v>
      </c>
      <c r="AX94" s="12" t="s">
        <v>82</v>
      </c>
      <c r="AY94" s="252" t="s">
        <v>178</v>
      </c>
    </row>
    <row r="95" s="1" customFormat="1" ht="16.5" customHeight="1">
      <c r="B95" s="44"/>
      <c r="C95" s="253" t="s">
        <v>215</v>
      </c>
      <c r="D95" s="253" t="s">
        <v>209</v>
      </c>
      <c r="E95" s="254" t="s">
        <v>253</v>
      </c>
      <c r="F95" s="255" t="s">
        <v>254</v>
      </c>
      <c r="G95" s="256" t="s">
        <v>255</v>
      </c>
      <c r="H95" s="257">
        <v>0.63</v>
      </c>
      <c r="I95" s="258"/>
      <c r="J95" s="259">
        <f>ROUND(I95*H95,2)</f>
        <v>0</v>
      </c>
      <c r="K95" s="255" t="s">
        <v>184</v>
      </c>
      <c r="L95" s="260"/>
      <c r="M95" s="261" t="s">
        <v>21</v>
      </c>
      <c r="N95" s="262" t="s">
        <v>45</v>
      </c>
      <c r="O95" s="45"/>
      <c r="P95" s="228">
        <f>O95*H95</f>
        <v>0</v>
      </c>
      <c r="Q95" s="228">
        <v>0.001</v>
      </c>
      <c r="R95" s="228">
        <f>Q95*H95</f>
        <v>0.00063000000000000003</v>
      </c>
      <c r="S95" s="228">
        <v>0</v>
      </c>
      <c r="T95" s="229">
        <f>S95*H95</f>
        <v>0</v>
      </c>
      <c r="AR95" s="22" t="s">
        <v>212</v>
      </c>
      <c r="AT95" s="22" t="s">
        <v>209</v>
      </c>
      <c r="AU95" s="22" t="s">
        <v>84</v>
      </c>
      <c r="AY95" s="22" t="s">
        <v>178</v>
      </c>
      <c r="BE95" s="230">
        <f>IF(N95="základní",J95,0)</f>
        <v>0</v>
      </c>
      <c r="BF95" s="230">
        <f>IF(N95="snížená",J95,0)</f>
        <v>0</v>
      </c>
      <c r="BG95" s="230">
        <f>IF(N95="zákl. přenesená",J95,0)</f>
        <v>0</v>
      </c>
      <c r="BH95" s="230">
        <f>IF(N95="sníž. přenesená",J95,0)</f>
        <v>0</v>
      </c>
      <c r="BI95" s="230">
        <f>IF(N95="nulová",J95,0)</f>
        <v>0</v>
      </c>
      <c r="BJ95" s="22" t="s">
        <v>82</v>
      </c>
      <c r="BK95" s="230">
        <f>ROUND(I95*H95,2)</f>
        <v>0</v>
      </c>
      <c r="BL95" s="22" t="s">
        <v>185</v>
      </c>
      <c r="BM95" s="22" t="s">
        <v>533</v>
      </c>
    </row>
    <row r="96" s="12" customFormat="1">
      <c r="B96" s="242"/>
      <c r="C96" s="243"/>
      <c r="D96" s="233" t="s">
        <v>187</v>
      </c>
      <c r="E96" s="244" t="s">
        <v>21</v>
      </c>
      <c r="F96" s="245" t="s">
        <v>534</v>
      </c>
      <c r="G96" s="243"/>
      <c r="H96" s="246">
        <v>0.63</v>
      </c>
      <c r="I96" s="247"/>
      <c r="J96" s="243"/>
      <c r="K96" s="243"/>
      <c r="L96" s="248"/>
      <c r="M96" s="249"/>
      <c r="N96" s="250"/>
      <c r="O96" s="250"/>
      <c r="P96" s="250"/>
      <c r="Q96" s="250"/>
      <c r="R96" s="250"/>
      <c r="S96" s="250"/>
      <c r="T96" s="251"/>
      <c r="AT96" s="252" t="s">
        <v>187</v>
      </c>
      <c r="AU96" s="252" t="s">
        <v>84</v>
      </c>
      <c r="AV96" s="12" t="s">
        <v>84</v>
      </c>
      <c r="AW96" s="12" t="s">
        <v>37</v>
      </c>
      <c r="AX96" s="12" t="s">
        <v>82</v>
      </c>
      <c r="AY96" s="252" t="s">
        <v>178</v>
      </c>
    </row>
    <row r="97" s="10" customFormat="1" ht="29.88" customHeight="1">
      <c r="B97" s="203"/>
      <c r="C97" s="204"/>
      <c r="D97" s="205" t="s">
        <v>73</v>
      </c>
      <c r="E97" s="217" t="s">
        <v>232</v>
      </c>
      <c r="F97" s="217" t="s">
        <v>267</v>
      </c>
      <c r="G97" s="204"/>
      <c r="H97" s="204"/>
      <c r="I97" s="207"/>
      <c r="J97" s="218">
        <f>BK97</f>
        <v>0</v>
      </c>
      <c r="K97" s="204"/>
      <c r="L97" s="209"/>
      <c r="M97" s="210"/>
      <c r="N97" s="211"/>
      <c r="O97" s="211"/>
      <c r="P97" s="212">
        <f>SUM(P98:P111)</f>
        <v>0</v>
      </c>
      <c r="Q97" s="211"/>
      <c r="R97" s="212">
        <f>SUM(R98:R111)</f>
        <v>0</v>
      </c>
      <c r="S97" s="211"/>
      <c r="T97" s="213">
        <f>SUM(T98:T111)</f>
        <v>0</v>
      </c>
      <c r="AR97" s="214" t="s">
        <v>82</v>
      </c>
      <c r="AT97" s="215" t="s">
        <v>73</v>
      </c>
      <c r="AU97" s="215" t="s">
        <v>82</v>
      </c>
      <c r="AY97" s="214" t="s">
        <v>178</v>
      </c>
      <c r="BK97" s="216">
        <f>SUM(BK98:BK111)</f>
        <v>0</v>
      </c>
    </row>
    <row r="98" s="1" customFormat="1" ht="16.5" customHeight="1">
      <c r="B98" s="44"/>
      <c r="C98" s="219" t="s">
        <v>221</v>
      </c>
      <c r="D98" s="219" t="s">
        <v>180</v>
      </c>
      <c r="E98" s="220" t="s">
        <v>440</v>
      </c>
      <c r="F98" s="221" t="s">
        <v>535</v>
      </c>
      <c r="G98" s="222" t="s">
        <v>198</v>
      </c>
      <c r="H98" s="223">
        <v>1</v>
      </c>
      <c r="I98" s="224"/>
      <c r="J98" s="225">
        <f>ROUND(I98*H98,2)</f>
        <v>0</v>
      </c>
      <c r="K98" s="221" t="s">
        <v>199</v>
      </c>
      <c r="L98" s="70"/>
      <c r="M98" s="226" t="s">
        <v>21</v>
      </c>
      <c r="N98" s="227" t="s">
        <v>45</v>
      </c>
      <c r="O98" s="45"/>
      <c r="P98" s="228">
        <f>O98*H98</f>
        <v>0</v>
      </c>
      <c r="Q98" s="228">
        <v>0</v>
      </c>
      <c r="R98" s="228">
        <f>Q98*H98</f>
        <v>0</v>
      </c>
      <c r="S98" s="228">
        <v>0</v>
      </c>
      <c r="T98" s="229">
        <f>S98*H98</f>
        <v>0</v>
      </c>
      <c r="AR98" s="22" t="s">
        <v>185</v>
      </c>
      <c r="AT98" s="22" t="s">
        <v>180</v>
      </c>
      <c r="AU98" s="22" t="s">
        <v>84</v>
      </c>
      <c r="AY98" s="22" t="s">
        <v>178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22" t="s">
        <v>82</v>
      </c>
      <c r="BK98" s="230">
        <f>ROUND(I98*H98,2)</f>
        <v>0</v>
      </c>
      <c r="BL98" s="22" t="s">
        <v>185</v>
      </c>
      <c r="BM98" s="22" t="s">
        <v>536</v>
      </c>
    </row>
    <row r="99" s="11" customFormat="1">
      <c r="B99" s="231"/>
      <c r="C99" s="232"/>
      <c r="D99" s="233" t="s">
        <v>187</v>
      </c>
      <c r="E99" s="234" t="s">
        <v>21</v>
      </c>
      <c r="F99" s="235" t="s">
        <v>537</v>
      </c>
      <c r="G99" s="232"/>
      <c r="H99" s="234" t="s">
        <v>21</v>
      </c>
      <c r="I99" s="236"/>
      <c r="J99" s="232"/>
      <c r="K99" s="232"/>
      <c r="L99" s="237"/>
      <c r="M99" s="238"/>
      <c r="N99" s="239"/>
      <c r="O99" s="239"/>
      <c r="P99" s="239"/>
      <c r="Q99" s="239"/>
      <c r="R99" s="239"/>
      <c r="S99" s="239"/>
      <c r="T99" s="240"/>
      <c r="AT99" s="241" t="s">
        <v>187</v>
      </c>
      <c r="AU99" s="241" t="s">
        <v>84</v>
      </c>
      <c r="AV99" s="11" t="s">
        <v>82</v>
      </c>
      <c r="AW99" s="11" t="s">
        <v>37</v>
      </c>
      <c r="AX99" s="11" t="s">
        <v>74</v>
      </c>
      <c r="AY99" s="241" t="s">
        <v>178</v>
      </c>
    </row>
    <row r="100" s="11" customFormat="1">
      <c r="B100" s="231"/>
      <c r="C100" s="232"/>
      <c r="D100" s="233" t="s">
        <v>187</v>
      </c>
      <c r="E100" s="234" t="s">
        <v>21</v>
      </c>
      <c r="F100" s="235" t="s">
        <v>538</v>
      </c>
      <c r="G100" s="232"/>
      <c r="H100" s="234" t="s">
        <v>21</v>
      </c>
      <c r="I100" s="236"/>
      <c r="J100" s="232"/>
      <c r="K100" s="232"/>
      <c r="L100" s="237"/>
      <c r="M100" s="238"/>
      <c r="N100" s="239"/>
      <c r="O100" s="239"/>
      <c r="P100" s="239"/>
      <c r="Q100" s="239"/>
      <c r="R100" s="239"/>
      <c r="S100" s="239"/>
      <c r="T100" s="240"/>
      <c r="AT100" s="241" t="s">
        <v>187</v>
      </c>
      <c r="AU100" s="241" t="s">
        <v>84</v>
      </c>
      <c r="AV100" s="11" t="s">
        <v>82</v>
      </c>
      <c r="AW100" s="11" t="s">
        <v>37</v>
      </c>
      <c r="AX100" s="11" t="s">
        <v>74</v>
      </c>
      <c r="AY100" s="241" t="s">
        <v>178</v>
      </c>
    </row>
    <row r="101" s="12" customFormat="1">
      <c r="B101" s="242"/>
      <c r="C101" s="243"/>
      <c r="D101" s="233" t="s">
        <v>187</v>
      </c>
      <c r="E101" s="244" t="s">
        <v>21</v>
      </c>
      <c r="F101" s="245" t="s">
        <v>82</v>
      </c>
      <c r="G101" s="243"/>
      <c r="H101" s="246">
        <v>1</v>
      </c>
      <c r="I101" s="247"/>
      <c r="J101" s="243"/>
      <c r="K101" s="243"/>
      <c r="L101" s="248"/>
      <c r="M101" s="249"/>
      <c r="N101" s="250"/>
      <c r="O101" s="250"/>
      <c r="P101" s="250"/>
      <c r="Q101" s="250"/>
      <c r="R101" s="250"/>
      <c r="S101" s="250"/>
      <c r="T101" s="251"/>
      <c r="AT101" s="252" t="s">
        <v>187</v>
      </c>
      <c r="AU101" s="252" t="s">
        <v>84</v>
      </c>
      <c r="AV101" s="12" t="s">
        <v>84</v>
      </c>
      <c r="AW101" s="12" t="s">
        <v>37</v>
      </c>
      <c r="AX101" s="12" t="s">
        <v>82</v>
      </c>
      <c r="AY101" s="252" t="s">
        <v>178</v>
      </c>
    </row>
    <row r="102" s="1" customFormat="1" ht="16.5" customHeight="1">
      <c r="B102" s="44"/>
      <c r="C102" s="219" t="s">
        <v>212</v>
      </c>
      <c r="D102" s="219" t="s">
        <v>180</v>
      </c>
      <c r="E102" s="220" t="s">
        <v>515</v>
      </c>
      <c r="F102" s="221" t="s">
        <v>539</v>
      </c>
      <c r="G102" s="222" t="s">
        <v>218</v>
      </c>
      <c r="H102" s="223">
        <v>15</v>
      </c>
      <c r="I102" s="224"/>
      <c r="J102" s="225">
        <f>ROUND(I102*H102,2)</f>
        <v>0</v>
      </c>
      <c r="K102" s="221" t="s">
        <v>199</v>
      </c>
      <c r="L102" s="70"/>
      <c r="M102" s="226" t="s">
        <v>21</v>
      </c>
      <c r="N102" s="227" t="s">
        <v>45</v>
      </c>
      <c r="O102" s="45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AR102" s="22" t="s">
        <v>185</v>
      </c>
      <c r="AT102" s="22" t="s">
        <v>180</v>
      </c>
      <c r="AU102" s="22" t="s">
        <v>84</v>
      </c>
      <c r="AY102" s="22" t="s">
        <v>178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22" t="s">
        <v>82</v>
      </c>
      <c r="BK102" s="230">
        <f>ROUND(I102*H102,2)</f>
        <v>0</v>
      </c>
      <c r="BL102" s="22" t="s">
        <v>185</v>
      </c>
      <c r="BM102" s="22" t="s">
        <v>540</v>
      </c>
    </row>
    <row r="103" s="11" customFormat="1">
      <c r="B103" s="231"/>
      <c r="C103" s="232"/>
      <c r="D103" s="233" t="s">
        <v>187</v>
      </c>
      <c r="E103" s="234" t="s">
        <v>21</v>
      </c>
      <c r="F103" s="235" t="s">
        <v>541</v>
      </c>
      <c r="G103" s="232"/>
      <c r="H103" s="234" t="s">
        <v>21</v>
      </c>
      <c r="I103" s="236"/>
      <c r="J103" s="232"/>
      <c r="K103" s="232"/>
      <c r="L103" s="237"/>
      <c r="M103" s="238"/>
      <c r="N103" s="239"/>
      <c r="O103" s="239"/>
      <c r="P103" s="239"/>
      <c r="Q103" s="239"/>
      <c r="R103" s="239"/>
      <c r="S103" s="239"/>
      <c r="T103" s="240"/>
      <c r="AT103" s="241" t="s">
        <v>187</v>
      </c>
      <c r="AU103" s="241" t="s">
        <v>84</v>
      </c>
      <c r="AV103" s="11" t="s">
        <v>82</v>
      </c>
      <c r="AW103" s="11" t="s">
        <v>37</v>
      </c>
      <c r="AX103" s="11" t="s">
        <v>74</v>
      </c>
      <c r="AY103" s="241" t="s">
        <v>178</v>
      </c>
    </row>
    <row r="104" s="12" customFormat="1">
      <c r="B104" s="242"/>
      <c r="C104" s="243"/>
      <c r="D104" s="233" t="s">
        <v>187</v>
      </c>
      <c r="E104" s="244" t="s">
        <v>21</v>
      </c>
      <c r="F104" s="245" t="s">
        <v>10</v>
      </c>
      <c r="G104" s="243"/>
      <c r="H104" s="246">
        <v>15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AT104" s="252" t="s">
        <v>187</v>
      </c>
      <c r="AU104" s="252" t="s">
        <v>84</v>
      </c>
      <c r="AV104" s="12" t="s">
        <v>84</v>
      </c>
      <c r="AW104" s="12" t="s">
        <v>37</v>
      </c>
      <c r="AX104" s="12" t="s">
        <v>82</v>
      </c>
      <c r="AY104" s="252" t="s">
        <v>178</v>
      </c>
    </row>
    <row r="105" s="1" customFormat="1" ht="16.5" customHeight="1">
      <c r="B105" s="44"/>
      <c r="C105" s="219" t="s">
        <v>232</v>
      </c>
      <c r="D105" s="219" t="s">
        <v>180</v>
      </c>
      <c r="E105" s="220" t="s">
        <v>268</v>
      </c>
      <c r="F105" s="221" t="s">
        <v>542</v>
      </c>
      <c r="G105" s="222" t="s">
        <v>218</v>
      </c>
      <c r="H105" s="223">
        <v>15</v>
      </c>
      <c r="I105" s="224"/>
      <c r="J105" s="225">
        <f>ROUND(I105*H105,2)</f>
        <v>0</v>
      </c>
      <c r="K105" s="221" t="s">
        <v>199</v>
      </c>
      <c r="L105" s="70"/>
      <c r="M105" s="226" t="s">
        <v>21</v>
      </c>
      <c r="N105" s="227" t="s">
        <v>45</v>
      </c>
      <c r="O105" s="45"/>
      <c r="P105" s="228">
        <f>O105*H105</f>
        <v>0</v>
      </c>
      <c r="Q105" s="228">
        <v>0</v>
      </c>
      <c r="R105" s="228">
        <f>Q105*H105</f>
        <v>0</v>
      </c>
      <c r="S105" s="228">
        <v>0</v>
      </c>
      <c r="T105" s="229">
        <f>S105*H105</f>
        <v>0</v>
      </c>
      <c r="AR105" s="22" t="s">
        <v>185</v>
      </c>
      <c r="AT105" s="22" t="s">
        <v>180</v>
      </c>
      <c r="AU105" s="22" t="s">
        <v>84</v>
      </c>
      <c r="AY105" s="22" t="s">
        <v>178</v>
      </c>
      <c r="BE105" s="230">
        <f>IF(N105="základní",J105,0)</f>
        <v>0</v>
      </c>
      <c r="BF105" s="230">
        <f>IF(N105="snížená",J105,0)</f>
        <v>0</v>
      </c>
      <c r="BG105" s="230">
        <f>IF(N105="zákl. přenesená",J105,0)</f>
        <v>0</v>
      </c>
      <c r="BH105" s="230">
        <f>IF(N105="sníž. přenesená",J105,0)</f>
        <v>0</v>
      </c>
      <c r="BI105" s="230">
        <f>IF(N105="nulová",J105,0)</f>
        <v>0</v>
      </c>
      <c r="BJ105" s="22" t="s">
        <v>82</v>
      </c>
      <c r="BK105" s="230">
        <f>ROUND(I105*H105,2)</f>
        <v>0</v>
      </c>
      <c r="BL105" s="22" t="s">
        <v>185</v>
      </c>
      <c r="BM105" s="22" t="s">
        <v>543</v>
      </c>
    </row>
    <row r="106" s="11" customFormat="1">
      <c r="B106" s="231"/>
      <c r="C106" s="232"/>
      <c r="D106" s="233" t="s">
        <v>187</v>
      </c>
      <c r="E106" s="234" t="s">
        <v>21</v>
      </c>
      <c r="F106" s="235" t="s">
        <v>544</v>
      </c>
      <c r="G106" s="232"/>
      <c r="H106" s="234" t="s">
        <v>21</v>
      </c>
      <c r="I106" s="236"/>
      <c r="J106" s="232"/>
      <c r="K106" s="232"/>
      <c r="L106" s="237"/>
      <c r="M106" s="238"/>
      <c r="N106" s="239"/>
      <c r="O106" s="239"/>
      <c r="P106" s="239"/>
      <c r="Q106" s="239"/>
      <c r="R106" s="239"/>
      <c r="S106" s="239"/>
      <c r="T106" s="240"/>
      <c r="AT106" s="241" t="s">
        <v>187</v>
      </c>
      <c r="AU106" s="241" t="s">
        <v>84</v>
      </c>
      <c r="AV106" s="11" t="s">
        <v>82</v>
      </c>
      <c r="AW106" s="11" t="s">
        <v>37</v>
      </c>
      <c r="AX106" s="11" t="s">
        <v>74</v>
      </c>
      <c r="AY106" s="241" t="s">
        <v>178</v>
      </c>
    </row>
    <row r="107" s="12" customFormat="1">
      <c r="B107" s="242"/>
      <c r="C107" s="243"/>
      <c r="D107" s="233" t="s">
        <v>187</v>
      </c>
      <c r="E107" s="244" t="s">
        <v>21</v>
      </c>
      <c r="F107" s="245" t="s">
        <v>10</v>
      </c>
      <c r="G107" s="243"/>
      <c r="H107" s="246">
        <v>15</v>
      </c>
      <c r="I107" s="247"/>
      <c r="J107" s="243"/>
      <c r="K107" s="243"/>
      <c r="L107" s="248"/>
      <c r="M107" s="249"/>
      <c r="N107" s="250"/>
      <c r="O107" s="250"/>
      <c r="P107" s="250"/>
      <c r="Q107" s="250"/>
      <c r="R107" s="250"/>
      <c r="S107" s="250"/>
      <c r="T107" s="251"/>
      <c r="AT107" s="252" t="s">
        <v>187</v>
      </c>
      <c r="AU107" s="252" t="s">
        <v>84</v>
      </c>
      <c r="AV107" s="12" t="s">
        <v>84</v>
      </c>
      <c r="AW107" s="12" t="s">
        <v>37</v>
      </c>
      <c r="AX107" s="12" t="s">
        <v>82</v>
      </c>
      <c r="AY107" s="252" t="s">
        <v>178</v>
      </c>
    </row>
    <row r="108" s="1" customFormat="1" ht="16.5" customHeight="1">
      <c r="B108" s="44"/>
      <c r="C108" s="219" t="s">
        <v>109</v>
      </c>
      <c r="D108" s="219" t="s">
        <v>180</v>
      </c>
      <c r="E108" s="220" t="s">
        <v>222</v>
      </c>
      <c r="F108" s="221" t="s">
        <v>545</v>
      </c>
      <c r="G108" s="222" t="s">
        <v>198</v>
      </c>
      <c r="H108" s="223">
        <v>1</v>
      </c>
      <c r="I108" s="224"/>
      <c r="J108" s="225">
        <f>ROUND(I108*H108,2)</f>
        <v>0</v>
      </c>
      <c r="K108" s="221" t="s">
        <v>199</v>
      </c>
      <c r="L108" s="70"/>
      <c r="M108" s="226" t="s">
        <v>21</v>
      </c>
      <c r="N108" s="227" t="s">
        <v>45</v>
      </c>
      <c r="O108" s="45"/>
      <c r="P108" s="228">
        <f>O108*H108</f>
        <v>0</v>
      </c>
      <c r="Q108" s="228">
        <v>0</v>
      </c>
      <c r="R108" s="228">
        <f>Q108*H108</f>
        <v>0</v>
      </c>
      <c r="S108" s="228">
        <v>0</v>
      </c>
      <c r="T108" s="229">
        <f>S108*H108</f>
        <v>0</v>
      </c>
      <c r="AR108" s="22" t="s">
        <v>185</v>
      </c>
      <c r="AT108" s="22" t="s">
        <v>180</v>
      </c>
      <c r="AU108" s="22" t="s">
        <v>84</v>
      </c>
      <c r="AY108" s="22" t="s">
        <v>178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22" t="s">
        <v>82</v>
      </c>
      <c r="BK108" s="230">
        <f>ROUND(I108*H108,2)</f>
        <v>0</v>
      </c>
      <c r="BL108" s="22" t="s">
        <v>185</v>
      </c>
      <c r="BM108" s="22" t="s">
        <v>546</v>
      </c>
    </row>
    <row r="109" s="11" customFormat="1">
      <c r="B109" s="231"/>
      <c r="C109" s="232"/>
      <c r="D109" s="233" t="s">
        <v>187</v>
      </c>
      <c r="E109" s="234" t="s">
        <v>21</v>
      </c>
      <c r="F109" s="235" t="s">
        <v>547</v>
      </c>
      <c r="G109" s="232"/>
      <c r="H109" s="234" t="s">
        <v>21</v>
      </c>
      <c r="I109" s="236"/>
      <c r="J109" s="232"/>
      <c r="K109" s="232"/>
      <c r="L109" s="237"/>
      <c r="M109" s="238"/>
      <c r="N109" s="239"/>
      <c r="O109" s="239"/>
      <c r="P109" s="239"/>
      <c r="Q109" s="239"/>
      <c r="R109" s="239"/>
      <c r="S109" s="239"/>
      <c r="T109" s="240"/>
      <c r="AT109" s="241" t="s">
        <v>187</v>
      </c>
      <c r="AU109" s="241" t="s">
        <v>84</v>
      </c>
      <c r="AV109" s="11" t="s">
        <v>82</v>
      </c>
      <c r="AW109" s="11" t="s">
        <v>37</v>
      </c>
      <c r="AX109" s="11" t="s">
        <v>74</v>
      </c>
      <c r="AY109" s="241" t="s">
        <v>178</v>
      </c>
    </row>
    <row r="110" s="11" customFormat="1">
      <c r="B110" s="231"/>
      <c r="C110" s="232"/>
      <c r="D110" s="233" t="s">
        <v>187</v>
      </c>
      <c r="E110" s="234" t="s">
        <v>21</v>
      </c>
      <c r="F110" s="235" t="s">
        <v>548</v>
      </c>
      <c r="G110" s="232"/>
      <c r="H110" s="234" t="s">
        <v>21</v>
      </c>
      <c r="I110" s="236"/>
      <c r="J110" s="232"/>
      <c r="K110" s="232"/>
      <c r="L110" s="237"/>
      <c r="M110" s="238"/>
      <c r="N110" s="239"/>
      <c r="O110" s="239"/>
      <c r="P110" s="239"/>
      <c r="Q110" s="239"/>
      <c r="R110" s="239"/>
      <c r="S110" s="239"/>
      <c r="T110" s="240"/>
      <c r="AT110" s="241" t="s">
        <v>187</v>
      </c>
      <c r="AU110" s="241" t="s">
        <v>84</v>
      </c>
      <c r="AV110" s="11" t="s">
        <v>82</v>
      </c>
      <c r="AW110" s="11" t="s">
        <v>37</v>
      </c>
      <c r="AX110" s="11" t="s">
        <v>74</v>
      </c>
      <c r="AY110" s="241" t="s">
        <v>178</v>
      </c>
    </row>
    <row r="111" s="12" customFormat="1">
      <c r="B111" s="242"/>
      <c r="C111" s="243"/>
      <c r="D111" s="233" t="s">
        <v>187</v>
      </c>
      <c r="E111" s="244" t="s">
        <v>21</v>
      </c>
      <c r="F111" s="245" t="s">
        <v>82</v>
      </c>
      <c r="G111" s="243"/>
      <c r="H111" s="246">
        <v>1</v>
      </c>
      <c r="I111" s="247"/>
      <c r="J111" s="243"/>
      <c r="K111" s="243"/>
      <c r="L111" s="248"/>
      <c r="M111" s="263"/>
      <c r="N111" s="264"/>
      <c r="O111" s="264"/>
      <c r="P111" s="264"/>
      <c r="Q111" s="264"/>
      <c r="R111" s="264"/>
      <c r="S111" s="264"/>
      <c r="T111" s="265"/>
      <c r="AT111" s="252" t="s">
        <v>187</v>
      </c>
      <c r="AU111" s="252" t="s">
        <v>84</v>
      </c>
      <c r="AV111" s="12" t="s">
        <v>84</v>
      </c>
      <c r="AW111" s="12" t="s">
        <v>37</v>
      </c>
      <c r="AX111" s="12" t="s">
        <v>82</v>
      </c>
      <c r="AY111" s="252" t="s">
        <v>178</v>
      </c>
    </row>
    <row r="112" s="1" customFormat="1" ht="6.96" customHeight="1">
      <c r="B112" s="65"/>
      <c r="C112" s="66"/>
      <c r="D112" s="66"/>
      <c r="E112" s="66"/>
      <c r="F112" s="66"/>
      <c r="G112" s="66"/>
      <c r="H112" s="66"/>
      <c r="I112" s="164"/>
      <c r="J112" s="66"/>
      <c r="K112" s="66"/>
      <c r="L112" s="70"/>
    </row>
  </sheetData>
  <sheetProtection sheet="1" autoFilter="0" formatColumns="0" formatRows="0" objects="1" scenarios="1" spinCount="100000" saltValue="756+STjTM2lShkLfMXl3GpgWI2Kw2OJr+rETTgip0UOd1RA1Oe0ZzxwSbLkt02V5cC8QcT+9Lt2RN4LmIerd5w==" hashValue="O5zzBreByXWHqyhjxxm5knEsx9jkNIikXdSiq10BfbS8/vX7odMnLNrTC8/AQiivFQtGbe3/7bIN2YJTmxN/kw==" algorithmName="SHA-512" password="CC35"/>
  <autoFilter ref="C78:K111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146</v>
      </c>
      <c r="G1" s="137" t="s">
        <v>147</v>
      </c>
      <c r="H1" s="137"/>
      <c r="I1" s="138"/>
      <c r="J1" s="137" t="s">
        <v>148</v>
      </c>
      <c r="K1" s="136" t="s">
        <v>149</v>
      </c>
      <c r="L1" s="137" t="s">
        <v>150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123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84</v>
      </c>
    </row>
    <row r="4" ht="36.96" customHeight="1">
      <c r="B4" s="26"/>
      <c r="C4" s="27"/>
      <c r="D4" s="28" t="s">
        <v>151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Rekonstrukce zahrady mateřské školky, MŠ Harmonie, Zlepšovatelů 1502/27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152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549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4" t="s">
        <v>25</v>
      </c>
      <c r="J12" s="145" t="str">
        <f>'Rekapitulace stavby'!AN8</f>
        <v>6. 12. 2018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4" t="s">
        <v>28</v>
      </c>
      <c r="J14" s="33" t="s">
        <v>29</v>
      </c>
      <c r="K14" s="49"/>
    </row>
    <row r="15" s="1" customFormat="1" ht="18" customHeight="1">
      <c r="B15" s="44"/>
      <c r="C15" s="45"/>
      <c r="D15" s="45"/>
      <c r="E15" s="33" t="s">
        <v>30</v>
      </c>
      <c r="F15" s="45"/>
      <c r="G15" s="45"/>
      <c r="H15" s="45"/>
      <c r="I15" s="144" t="s">
        <v>31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32</v>
      </c>
      <c r="E17" s="45"/>
      <c r="F17" s="45"/>
      <c r="G17" s="45"/>
      <c r="H17" s="45"/>
      <c r="I17" s="144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31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34</v>
      </c>
      <c r="E20" s="45"/>
      <c r="F20" s="45"/>
      <c r="G20" s="45"/>
      <c r="H20" s="45"/>
      <c r="I20" s="144" t="s">
        <v>28</v>
      </c>
      <c r="J20" s="33" t="s">
        <v>35</v>
      </c>
      <c r="K20" s="49"/>
    </row>
    <row r="21" s="1" customFormat="1" ht="18" customHeight="1">
      <c r="B21" s="44"/>
      <c r="C21" s="45"/>
      <c r="D21" s="45"/>
      <c r="E21" s="33" t="s">
        <v>36</v>
      </c>
      <c r="F21" s="45"/>
      <c r="G21" s="45"/>
      <c r="H21" s="45"/>
      <c r="I21" s="144" t="s">
        <v>31</v>
      </c>
      <c r="J21" s="33" t="s">
        <v>21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21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40</v>
      </c>
      <c r="E27" s="45"/>
      <c r="F27" s="45"/>
      <c r="G27" s="45"/>
      <c r="H27" s="45"/>
      <c r="I27" s="142"/>
      <c r="J27" s="153">
        <f>ROUND(J80,2)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42</v>
      </c>
      <c r="G29" s="45"/>
      <c r="H29" s="45"/>
      <c r="I29" s="154" t="s">
        <v>41</v>
      </c>
      <c r="J29" s="50" t="s">
        <v>43</v>
      </c>
      <c r="K29" s="49"/>
    </row>
    <row r="30" s="1" customFormat="1" ht="14.4" customHeight="1">
      <c r="B30" s="44"/>
      <c r="C30" s="45"/>
      <c r="D30" s="53" t="s">
        <v>44</v>
      </c>
      <c r="E30" s="53" t="s">
        <v>45</v>
      </c>
      <c r="F30" s="155">
        <f>ROUND(SUM(BE80:BE144), 2)</f>
        <v>0</v>
      </c>
      <c r="G30" s="45"/>
      <c r="H30" s="45"/>
      <c r="I30" s="156">
        <v>0.20999999999999999</v>
      </c>
      <c r="J30" s="155">
        <f>ROUND(ROUND((SUM(BE80:BE144)), 2)*I30, 2)</f>
        <v>0</v>
      </c>
      <c r="K30" s="49"/>
    </row>
    <row r="31" s="1" customFormat="1" ht="14.4" customHeight="1">
      <c r="B31" s="44"/>
      <c r="C31" s="45"/>
      <c r="D31" s="45"/>
      <c r="E31" s="53" t="s">
        <v>46</v>
      </c>
      <c r="F31" s="155">
        <f>ROUND(SUM(BF80:BF144), 2)</f>
        <v>0</v>
      </c>
      <c r="G31" s="45"/>
      <c r="H31" s="45"/>
      <c r="I31" s="156">
        <v>0.14999999999999999</v>
      </c>
      <c r="J31" s="155">
        <f>ROUND(ROUND((SUM(BF80:BF144)),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47</v>
      </c>
      <c r="F32" s="155">
        <f>ROUND(SUM(BG80:BG144),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48</v>
      </c>
      <c r="F33" s="155">
        <f>ROUND(SUM(BH80:BH144),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49</v>
      </c>
      <c r="F34" s="155">
        <f>ROUND(SUM(BI80:BI144),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50</v>
      </c>
      <c r="E36" s="96"/>
      <c r="F36" s="96"/>
      <c r="G36" s="159" t="s">
        <v>51</v>
      </c>
      <c r="H36" s="160" t="s">
        <v>52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154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Rekonstrukce zahrady mateřské školky, MŠ Harmonie, Zlepšovatelů 1502/27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152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14 - Kopec s tunelem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číslo parcely 245/4</v>
      </c>
      <c r="G49" s="45"/>
      <c r="H49" s="45"/>
      <c r="I49" s="144" t="s">
        <v>25</v>
      </c>
      <c r="J49" s="145" t="str">
        <f>IF(J12="","",J12)</f>
        <v>6. 12. 2018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MŠ Harmonie</v>
      </c>
      <c r="G51" s="45"/>
      <c r="H51" s="45"/>
      <c r="I51" s="144" t="s">
        <v>34</v>
      </c>
      <c r="J51" s="42" t="str">
        <f>E21</f>
        <v>Ing. Dagmar Rudolfová, Ing. Miroslava Najman</v>
      </c>
      <c r="K51" s="49"/>
    </row>
    <row r="52" s="1" customFormat="1" ht="14.4" customHeight="1">
      <c r="B52" s="44"/>
      <c r="C52" s="38" t="s">
        <v>32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155</v>
      </c>
      <c r="D54" s="157"/>
      <c r="E54" s="157"/>
      <c r="F54" s="157"/>
      <c r="G54" s="157"/>
      <c r="H54" s="157"/>
      <c r="I54" s="171"/>
      <c r="J54" s="172" t="s">
        <v>156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157</v>
      </c>
      <c r="D56" s="45"/>
      <c r="E56" s="45"/>
      <c r="F56" s="45"/>
      <c r="G56" s="45"/>
      <c r="H56" s="45"/>
      <c r="I56" s="142"/>
      <c r="J56" s="153">
        <f>J80</f>
        <v>0</v>
      </c>
      <c r="K56" s="49"/>
      <c r="AU56" s="22" t="s">
        <v>158</v>
      </c>
    </row>
    <row r="57" s="7" customFormat="1" ht="24.96" customHeight="1">
      <c r="B57" s="175"/>
      <c r="C57" s="176"/>
      <c r="D57" s="177" t="s">
        <v>159</v>
      </c>
      <c r="E57" s="178"/>
      <c r="F57" s="178"/>
      <c r="G57" s="178"/>
      <c r="H57" s="178"/>
      <c r="I57" s="179"/>
      <c r="J57" s="180">
        <f>J81</f>
        <v>0</v>
      </c>
      <c r="K57" s="181"/>
    </row>
    <row r="58" s="8" customFormat="1" ht="19.92" customHeight="1">
      <c r="B58" s="182"/>
      <c r="C58" s="183"/>
      <c r="D58" s="184" t="s">
        <v>160</v>
      </c>
      <c r="E58" s="185"/>
      <c r="F58" s="185"/>
      <c r="G58" s="185"/>
      <c r="H58" s="185"/>
      <c r="I58" s="186"/>
      <c r="J58" s="187">
        <f>J82</f>
        <v>0</v>
      </c>
      <c r="K58" s="188"/>
    </row>
    <row r="59" s="8" customFormat="1" ht="19.92" customHeight="1">
      <c r="B59" s="182"/>
      <c r="C59" s="183"/>
      <c r="D59" s="184" t="s">
        <v>266</v>
      </c>
      <c r="E59" s="185"/>
      <c r="F59" s="185"/>
      <c r="G59" s="185"/>
      <c r="H59" s="185"/>
      <c r="I59" s="186"/>
      <c r="J59" s="187">
        <f>J111</f>
        <v>0</v>
      </c>
      <c r="K59" s="188"/>
    </row>
    <row r="60" s="8" customFormat="1" ht="19.92" customHeight="1">
      <c r="B60" s="182"/>
      <c r="C60" s="183"/>
      <c r="D60" s="184" t="s">
        <v>161</v>
      </c>
      <c r="E60" s="185"/>
      <c r="F60" s="185"/>
      <c r="G60" s="185"/>
      <c r="H60" s="185"/>
      <c r="I60" s="186"/>
      <c r="J60" s="187">
        <f>J141</f>
        <v>0</v>
      </c>
      <c r="K60" s="188"/>
    </row>
    <row r="61" s="1" customFormat="1" ht="21.84" customHeight="1">
      <c r="B61" s="44"/>
      <c r="C61" s="45"/>
      <c r="D61" s="45"/>
      <c r="E61" s="45"/>
      <c r="F61" s="45"/>
      <c r="G61" s="45"/>
      <c r="H61" s="45"/>
      <c r="I61" s="142"/>
      <c r="J61" s="45"/>
      <c r="K61" s="49"/>
    </row>
    <row r="62" s="1" customFormat="1" ht="6.96" customHeight="1">
      <c r="B62" s="65"/>
      <c r="C62" s="66"/>
      <c r="D62" s="66"/>
      <c r="E62" s="66"/>
      <c r="F62" s="66"/>
      <c r="G62" s="66"/>
      <c r="H62" s="66"/>
      <c r="I62" s="164"/>
      <c r="J62" s="66"/>
      <c r="K62" s="67"/>
    </row>
    <row r="66" s="1" customFormat="1" ht="6.96" customHeight="1">
      <c r="B66" s="68"/>
      <c r="C66" s="69"/>
      <c r="D66" s="69"/>
      <c r="E66" s="69"/>
      <c r="F66" s="69"/>
      <c r="G66" s="69"/>
      <c r="H66" s="69"/>
      <c r="I66" s="167"/>
      <c r="J66" s="69"/>
      <c r="K66" s="69"/>
      <c r="L66" s="70"/>
    </row>
    <row r="67" s="1" customFormat="1" ht="36.96" customHeight="1">
      <c r="B67" s="44"/>
      <c r="C67" s="71" t="s">
        <v>162</v>
      </c>
      <c r="D67" s="72"/>
      <c r="E67" s="72"/>
      <c r="F67" s="72"/>
      <c r="G67" s="72"/>
      <c r="H67" s="72"/>
      <c r="I67" s="189"/>
      <c r="J67" s="72"/>
      <c r="K67" s="72"/>
      <c r="L67" s="70"/>
    </row>
    <row r="68" s="1" customFormat="1" ht="6.96" customHeight="1">
      <c r="B68" s="44"/>
      <c r="C68" s="72"/>
      <c r="D68" s="72"/>
      <c r="E68" s="72"/>
      <c r="F68" s="72"/>
      <c r="G68" s="72"/>
      <c r="H68" s="72"/>
      <c r="I68" s="189"/>
      <c r="J68" s="72"/>
      <c r="K68" s="72"/>
      <c r="L68" s="70"/>
    </row>
    <row r="69" s="1" customFormat="1" ht="14.4" customHeight="1">
      <c r="B69" s="44"/>
      <c r="C69" s="74" t="s">
        <v>18</v>
      </c>
      <c r="D69" s="72"/>
      <c r="E69" s="72"/>
      <c r="F69" s="72"/>
      <c r="G69" s="72"/>
      <c r="H69" s="72"/>
      <c r="I69" s="189"/>
      <c r="J69" s="72"/>
      <c r="K69" s="72"/>
      <c r="L69" s="70"/>
    </row>
    <row r="70" s="1" customFormat="1" ht="16.5" customHeight="1">
      <c r="B70" s="44"/>
      <c r="C70" s="72"/>
      <c r="D70" s="72"/>
      <c r="E70" s="190" t="str">
        <f>E7</f>
        <v>Rekonstrukce zahrady mateřské školky, MŠ Harmonie, Zlepšovatelů 1502/27</v>
      </c>
      <c r="F70" s="74"/>
      <c r="G70" s="74"/>
      <c r="H70" s="74"/>
      <c r="I70" s="189"/>
      <c r="J70" s="72"/>
      <c r="K70" s="72"/>
      <c r="L70" s="70"/>
    </row>
    <row r="71" s="1" customFormat="1" ht="14.4" customHeight="1">
      <c r="B71" s="44"/>
      <c r="C71" s="74" t="s">
        <v>152</v>
      </c>
      <c r="D71" s="72"/>
      <c r="E71" s="72"/>
      <c r="F71" s="72"/>
      <c r="G71" s="72"/>
      <c r="H71" s="72"/>
      <c r="I71" s="189"/>
      <c r="J71" s="72"/>
      <c r="K71" s="72"/>
      <c r="L71" s="70"/>
    </row>
    <row r="72" s="1" customFormat="1" ht="17.25" customHeight="1">
      <c r="B72" s="44"/>
      <c r="C72" s="72"/>
      <c r="D72" s="72"/>
      <c r="E72" s="80" t="str">
        <f>E9</f>
        <v>14 - Kopec s tunelem</v>
      </c>
      <c r="F72" s="72"/>
      <c r="G72" s="72"/>
      <c r="H72" s="72"/>
      <c r="I72" s="189"/>
      <c r="J72" s="72"/>
      <c r="K72" s="72"/>
      <c r="L72" s="70"/>
    </row>
    <row r="73" s="1" customFormat="1" ht="6.96" customHeight="1">
      <c r="B73" s="44"/>
      <c r="C73" s="72"/>
      <c r="D73" s="72"/>
      <c r="E73" s="72"/>
      <c r="F73" s="72"/>
      <c r="G73" s="72"/>
      <c r="H73" s="72"/>
      <c r="I73" s="189"/>
      <c r="J73" s="72"/>
      <c r="K73" s="72"/>
      <c r="L73" s="70"/>
    </row>
    <row r="74" s="1" customFormat="1" ht="18" customHeight="1">
      <c r="B74" s="44"/>
      <c r="C74" s="74" t="s">
        <v>23</v>
      </c>
      <c r="D74" s="72"/>
      <c r="E74" s="72"/>
      <c r="F74" s="191" t="str">
        <f>F12</f>
        <v>číslo parcely 245/4</v>
      </c>
      <c r="G74" s="72"/>
      <c r="H74" s="72"/>
      <c r="I74" s="192" t="s">
        <v>25</v>
      </c>
      <c r="J74" s="83" t="str">
        <f>IF(J12="","",J12)</f>
        <v>6. 12. 2018</v>
      </c>
      <c r="K74" s="72"/>
      <c r="L74" s="70"/>
    </row>
    <row r="75" s="1" customFormat="1" ht="6.96" customHeight="1">
      <c r="B75" s="44"/>
      <c r="C75" s="72"/>
      <c r="D75" s="72"/>
      <c r="E75" s="72"/>
      <c r="F75" s="72"/>
      <c r="G75" s="72"/>
      <c r="H75" s="72"/>
      <c r="I75" s="189"/>
      <c r="J75" s="72"/>
      <c r="K75" s="72"/>
      <c r="L75" s="70"/>
    </row>
    <row r="76" s="1" customFormat="1">
      <c r="B76" s="44"/>
      <c r="C76" s="74" t="s">
        <v>27</v>
      </c>
      <c r="D76" s="72"/>
      <c r="E76" s="72"/>
      <c r="F76" s="191" t="str">
        <f>E15</f>
        <v>MŠ Harmonie</v>
      </c>
      <c r="G76" s="72"/>
      <c r="H76" s="72"/>
      <c r="I76" s="192" t="s">
        <v>34</v>
      </c>
      <c r="J76" s="191" t="str">
        <f>E21</f>
        <v>Ing. Dagmar Rudolfová, Ing. Miroslava Najman</v>
      </c>
      <c r="K76" s="72"/>
      <c r="L76" s="70"/>
    </row>
    <row r="77" s="1" customFormat="1" ht="14.4" customHeight="1">
      <c r="B77" s="44"/>
      <c r="C77" s="74" t="s">
        <v>32</v>
      </c>
      <c r="D77" s="72"/>
      <c r="E77" s="72"/>
      <c r="F77" s="191" t="str">
        <f>IF(E18="","",E18)</f>
        <v/>
      </c>
      <c r="G77" s="72"/>
      <c r="H77" s="72"/>
      <c r="I77" s="189"/>
      <c r="J77" s="72"/>
      <c r="K77" s="72"/>
      <c r="L77" s="70"/>
    </row>
    <row r="78" s="1" customFormat="1" ht="10.32" customHeight="1">
      <c r="B78" s="44"/>
      <c r="C78" s="72"/>
      <c r="D78" s="72"/>
      <c r="E78" s="72"/>
      <c r="F78" s="72"/>
      <c r="G78" s="72"/>
      <c r="H78" s="72"/>
      <c r="I78" s="189"/>
      <c r="J78" s="72"/>
      <c r="K78" s="72"/>
      <c r="L78" s="70"/>
    </row>
    <row r="79" s="9" customFormat="1" ht="29.28" customHeight="1">
      <c r="B79" s="193"/>
      <c r="C79" s="194" t="s">
        <v>163</v>
      </c>
      <c r="D79" s="195" t="s">
        <v>59</v>
      </c>
      <c r="E79" s="195" t="s">
        <v>55</v>
      </c>
      <c r="F79" s="195" t="s">
        <v>164</v>
      </c>
      <c r="G79" s="195" t="s">
        <v>165</v>
      </c>
      <c r="H79" s="195" t="s">
        <v>166</v>
      </c>
      <c r="I79" s="196" t="s">
        <v>167</v>
      </c>
      <c r="J79" s="195" t="s">
        <v>156</v>
      </c>
      <c r="K79" s="197" t="s">
        <v>168</v>
      </c>
      <c r="L79" s="198"/>
      <c r="M79" s="100" t="s">
        <v>169</v>
      </c>
      <c r="N79" s="101" t="s">
        <v>44</v>
      </c>
      <c r="O79" s="101" t="s">
        <v>170</v>
      </c>
      <c r="P79" s="101" t="s">
        <v>171</v>
      </c>
      <c r="Q79" s="101" t="s">
        <v>172</v>
      </c>
      <c r="R79" s="101" t="s">
        <v>173</v>
      </c>
      <c r="S79" s="101" t="s">
        <v>174</v>
      </c>
      <c r="T79" s="102" t="s">
        <v>175</v>
      </c>
    </row>
    <row r="80" s="1" customFormat="1" ht="29.28" customHeight="1">
      <c r="B80" s="44"/>
      <c r="C80" s="106" t="s">
        <v>157</v>
      </c>
      <c r="D80" s="72"/>
      <c r="E80" s="72"/>
      <c r="F80" s="72"/>
      <c r="G80" s="72"/>
      <c r="H80" s="72"/>
      <c r="I80" s="189"/>
      <c r="J80" s="199">
        <f>BK80</f>
        <v>0</v>
      </c>
      <c r="K80" s="72"/>
      <c r="L80" s="70"/>
      <c r="M80" s="103"/>
      <c r="N80" s="104"/>
      <c r="O80" s="104"/>
      <c r="P80" s="200">
        <f>P81</f>
        <v>0</v>
      </c>
      <c r="Q80" s="104"/>
      <c r="R80" s="200">
        <f>R81</f>
        <v>64.081068999999999</v>
      </c>
      <c r="S80" s="104"/>
      <c r="T80" s="201">
        <f>T81</f>
        <v>0</v>
      </c>
      <c r="AT80" s="22" t="s">
        <v>73</v>
      </c>
      <c r="AU80" s="22" t="s">
        <v>158</v>
      </c>
      <c r="BK80" s="202">
        <f>BK81</f>
        <v>0</v>
      </c>
    </row>
    <row r="81" s="10" customFormat="1" ht="37.44001" customHeight="1">
      <c r="B81" s="203"/>
      <c r="C81" s="204"/>
      <c r="D81" s="205" t="s">
        <v>73</v>
      </c>
      <c r="E81" s="206" t="s">
        <v>176</v>
      </c>
      <c r="F81" s="206" t="s">
        <v>177</v>
      </c>
      <c r="G81" s="204"/>
      <c r="H81" s="204"/>
      <c r="I81" s="207"/>
      <c r="J81" s="208">
        <f>BK81</f>
        <v>0</v>
      </c>
      <c r="K81" s="204"/>
      <c r="L81" s="209"/>
      <c r="M81" s="210"/>
      <c r="N81" s="211"/>
      <c r="O81" s="211"/>
      <c r="P81" s="212">
        <f>P82+P111+P141</f>
        <v>0</v>
      </c>
      <c r="Q81" s="211"/>
      <c r="R81" s="212">
        <f>R82+R111+R141</f>
        <v>64.081068999999999</v>
      </c>
      <c r="S81" s="211"/>
      <c r="T81" s="213">
        <f>T82+T111+T141</f>
        <v>0</v>
      </c>
      <c r="AR81" s="214" t="s">
        <v>82</v>
      </c>
      <c r="AT81" s="215" t="s">
        <v>73</v>
      </c>
      <c r="AU81" s="215" t="s">
        <v>74</v>
      </c>
      <c r="AY81" s="214" t="s">
        <v>178</v>
      </c>
      <c r="BK81" s="216">
        <f>BK82+BK111+BK141</f>
        <v>0</v>
      </c>
    </row>
    <row r="82" s="10" customFormat="1" ht="19.92" customHeight="1">
      <c r="B82" s="203"/>
      <c r="C82" s="204"/>
      <c r="D82" s="205" t="s">
        <v>73</v>
      </c>
      <c r="E82" s="217" t="s">
        <v>82</v>
      </c>
      <c r="F82" s="217" t="s">
        <v>179</v>
      </c>
      <c r="G82" s="204"/>
      <c r="H82" s="204"/>
      <c r="I82" s="207"/>
      <c r="J82" s="218">
        <f>BK82</f>
        <v>0</v>
      </c>
      <c r="K82" s="204"/>
      <c r="L82" s="209"/>
      <c r="M82" s="210"/>
      <c r="N82" s="211"/>
      <c r="O82" s="211"/>
      <c r="P82" s="212">
        <f>SUM(P83:P110)</f>
        <v>0</v>
      </c>
      <c r="Q82" s="211"/>
      <c r="R82" s="212">
        <f>SUM(R83:R110)</f>
        <v>34</v>
      </c>
      <c r="S82" s="211"/>
      <c r="T82" s="213">
        <f>SUM(T83:T110)</f>
        <v>0</v>
      </c>
      <c r="AR82" s="214" t="s">
        <v>82</v>
      </c>
      <c r="AT82" s="215" t="s">
        <v>73</v>
      </c>
      <c r="AU82" s="215" t="s">
        <v>82</v>
      </c>
      <c r="AY82" s="214" t="s">
        <v>178</v>
      </c>
      <c r="BK82" s="216">
        <f>SUM(BK83:BK110)</f>
        <v>0</v>
      </c>
    </row>
    <row r="83" s="1" customFormat="1" ht="25.5" customHeight="1">
      <c r="B83" s="44"/>
      <c r="C83" s="219" t="s">
        <v>82</v>
      </c>
      <c r="D83" s="219" t="s">
        <v>180</v>
      </c>
      <c r="E83" s="220" t="s">
        <v>454</v>
      </c>
      <c r="F83" s="221" t="s">
        <v>455</v>
      </c>
      <c r="G83" s="222" t="s">
        <v>192</v>
      </c>
      <c r="H83" s="223">
        <v>9</v>
      </c>
      <c r="I83" s="224"/>
      <c r="J83" s="225">
        <f>ROUND(I83*H83,2)</f>
        <v>0</v>
      </c>
      <c r="K83" s="221" t="s">
        <v>184</v>
      </c>
      <c r="L83" s="70"/>
      <c r="M83" s="226" t="s">
        <v>21</v>
      </c>
      <c r="N83" s="227" t="s">
        <v>45</v>
      </c>
      <c r="O83" s="45"/>
      <c r="P83" s="228">
        <f>O83*H83</f>
        <v>0</v>
      </c>
      <c r="Q83" s="228">
        <v>0</v>
      </c>
      <c r="R83" s="228">
        <f>Q83*H83</f>
        <v>0</v>
      </c>
      <c r="S83" s="228">
        <v>0</v>
      </c>
      <c r="T83" s="229">
        <f>S83*H83</f>
        <v>0</v>
      </c>
      <c r="AR83" s="22" t="s">
        <v>185</v>
      </c>
      <c r="AT83" s="22" t="s">
        <v>180</v>
      </c>
      <c r="AU83" s="22" t="s">
        <v>84</v>
      </c>
      <c r="AY83" s="22" t="s">
        <v>178</v>
      </c>
      <c r="BE83" s="230">
        <f>IF(N83="základní",J83,0)</f>
        <v>0</v>
      </c>
      <c r="BF83" s="230">
        <f>IF(N83="snížená",J83,0)</f>
        <v>0</v>
      </c>
      <c r="BG83" s="230">
        <f>IF(N83="zákl. přenesená",J83,0)</f>
        <v>0</v>
      </c>
      <c r="BH83" s="230">
        <f>IF(N83="sníž. přenesená",J83,0)</f>
        <v>0</v>
      </c>
      <c r="BI83" s="230">
        <f>IF(N83="nulová",J83,0)</f>
        <v>0</v>
      </c>
      <c r="BJ83" s="22" t="s">
        <v>82</v>
      </c>
      <c r="BK83" s="230">
        <f>ROUND(I83*H83,2)</f>
        <v>0</v>
      </c>
      <c r="BL83" s="22" t="s">
        <v>185</v>
      </c>
      <c r="BM83" s="22" t="s">
        <v>550</v>
      </c>
    </row>
    <row r="84" s="11" customFormat="1">
      <c r="B84" s="231"/>
      <c r="C84" s="232"/>
      <c r="D84" s="233" t="s">
        <v>187</v>
      </c>
      <c r="E84" s="234" t="s">
        <v>21</v>
      </c>
      <c r="F84" s="235" t="s">
        <v>551</v>
      </c>
      <c r="G84" s="232"/>
      <c r="H84" s="234" t="s">
        <v>21</v>
      </c>
      <c r="I84" s="236"/>
      <c r="J84" s="232"/>
      <c r="K84" s="232"/>
      <c r="L84" s="237"/>
      <c r="M84" s="238"/>
      <c r="N84" s="239"/>
      <c r="O84" s="239"/>
      <c r="P84" s="239"/>
      <c r="Q84" s="239"/>
      <c r="R84" s="239"/>
      <c r="S84" s="239"/>
      <c r="T84" s="240"/>
      <c r="AT84" s="241" t="s">
        <v>187</v>
      </c>
      <c r="AU84" s="241" t="s">
        <v>84</v>
      </c>
      <c r="AV84" s="11" t="s">
        <v>82</v>
      </c>
      <c r="AW84" s="11" t="s">
        <v>37</v>
      </c>
      <c r="AX84" s="11" t="s">
        <v>74</v>
      </c>
      <c r="AY84" s="241" t="s">
        <v>178</v>
      </c>
    </row>
    <row r="85" s="12" customFormat="1">
      <c r="B85" s="242"/>
      <c r="C85" s="243"/>
      <c r="D85" s="233" t="s">
        <v>187</v>
      </c>
      <c r="E85" s="244" t="s">
        <v>21</v>
      </c>
      <c r="F85" s="245" t="s">
        <v>232</v>
      </c>
      <c r="G85" s="243"/>
      <c r="H85" s="246">
        <v>9</v>
      </c>
      <c r="I85" s="247"/>
      <c r="J85" s="243"/>
      <c r="K85" s="243"/>
      <c r="L85" s="248"/>
      <c r="M85" s="249"/>
      <c r="N85" s="250"/>
      <c r="O85" s="250"/>
      <c r="P85" s="250"/>
      <c r="Q85" s="250"/>
      <c r="R85" s="250"/>
      <c r="S85" s="250"/>
      <c r="T85" s="251"/>
      <c r="AT85" s="252" t="s">
        <v>187</v>
      </c>
      <c r="AU85" s="252" t="s">
        <v>84</v>
      </c>
      <c r="AV85" s="12" t="s">
        <v>84</v>
      </c>
      <c r="AW85" s="12" t="s">
        <v>37</v>
      </c>
      <c r="AX85" s="12" t="s">
        <v>82</v>
      </c>
      <c r="AY85" s="252" t="s">
        <v>178</v>
      </c>
    </row>
    <row r="86" s="1" customFormat="1" ht="25.5" customHeight="1">
      <c r="B86" s="44"/>
      <c r="C86" s="219" t="s">
        <v>84</v>
      </c>
      <c r="D86" s="219" t="s">
        <v>180</v>
      </c>
      <c r="E86" s="220" t="s">
        <v>458</v>
      </c>
      <c r="F86" s="221" t="s">
        <v>459</v>
      </c>
      <c r="G86" s="222" t="s">
        <v>192</v>
      </c>
      <c r="H86" s="223">
        <v>9</v>
      </c>
      <c r="I86" s="224"/>
      <c r="J86" s="225">
        <f>ROUND(I86*H86,2)</f>
        <v>0</v>
      </c>
      <c r="K86" s="221" t="s">
        <v>184</v>
      </c>
      <c r="L86" s="70"/>
      <c r="M86" s="226" t="s">
        <v>21</v>
      </c>
      <c r="N86" s="227" t="s">
        <v>45</v>
      </c>
      <c r="O86" s="45"/>
      <c r="P86" s="228">
        <f>O86*H86</f>
        <v>0</v>
      </c>
      <c r="Q86" s="228">
        <v>0</v>
      </c>
      <c r="R86" s="228">
        <f>Q86*H86</f>
        <v>0</v>
      </c>
      <c r="S86" s="228">
        <v>0</v>
      </c>
      <c r="T86" s="229">
        <f>S86*H86</f>
        <v>0</v>
      </c>
      <c r="AR86" s="22" t="s">
        <v>185</v>
      </c>
      <c r="AT86" s="22" t="s">
        <v>180</v>
      </c>
      <c r="AU86" s="22" t="s">
        <v>84</v>
      </c>
      <c r="AY86" s="22" t="s">
        <v>178</v>
      </c>
      <c r="BE86" s="230">
        <f>IF(N86="základní",J86,0)</f>
        <v>0</v>
      </c>
      <c r="BF86" s="230">
        <f>IF(N86="snížená",J86,0)</f>
        <v>0</v>
      </c>
      <c r="BG86" s="230">
        <f>IF(N86="zákl. přenesená",J86,0)</f>
        <v>0</v>
      </c>
      <c r="BH86" s="230">
        <f>IF(N86="sníž. přenesená",J86,0)</f>
        <v>0</v>
      </c>
      <c r="BI86" s="230">
        <f>IF(N86="nulová",J86,0)</f>
        <v>0</v>
      </c>
      <c r="BJ86" s="22" t="s">
        <v>82</v>
      </c>
      <c r="BK86" s="230">
        <f>ROUND(I86*H86,2)</f>
        <v>0</v>
      </c>
      <c r="BL86" s="22" t="s">
        <v>185</v>
      </c>
      <c r="BM86" s="22" t="s">
        <v>552</v>
      </c>
    </row>
    <row r="87" s="12" customFormat="1">
      <c r="B87" s="242"/>
      <c r="C87" s="243"/>
      <c r="D87" s="233" t="s">
        <v>187</v>
      </c>
      <c r="E87" s="244" t="s">
        <v>21</v>
      </c>
      <c r="F87" s="245" t="s">
        <v>232</v>
      </c>
      <c r="G87" s="243"/>
      <c r="H87" s="246">
        <v>9</v>
      </c>
      <c r="I87" s="247"/>
      <c r="J87" s="243"/>
      <c r="K87" s="243"/>
      <c r="L87" s="248"/>
      <c r="M87" s="249"/>
      <c r="N87" s="250"/>
      <c r="O87" s="250"/>
      <c r="P87" s="250"/>
      <c r="Q87" s="250"/>
      <c r="R87" s="250"/>
      <c r="S87" s="250"/>
      <c r="T87" s="251"/>
      <c r="AT87" s="252" t="s">
        <v>187</v>
      </c>
      <c r="AU87" s="252" t="s">
        <v>84</v>
      </c>
      <c r="AV87" s="12" t="s">
        <v>84</v>
      </c>
      <c r="AW87" s="12" t="s">
        <v>37</v>
      </c>
      <c r="AX87" s="12" t="s">
        <v>82</v>
      </c>
      <c r="AY87" s="252" t="s">
        <v>178</v>
      </c>
    </row>
    <row r="88" s="1" customFormat="1" ht="25.5" customHeight="1">
      <c r="B88" s="44"/>
      <c r="C88" s="219" t="s">
        <v>195</v>
      </c>
      <c r="D88" s="219" t="s">
        <v>180</v>
      </c>
      <c r="E88" s="220" t="s">
        <v>496</v>
      </c>
      <c r="F88" s="221" t="s">
        <v>497</v>
      </c>
      <c r="G88" s="222" t="s">
        <v>192</v>
      </c>
      <c r="H88" s="223">
        <v>9</v>
      </c>
      <c r="I88" s="224"/>
      <c r="J88" s="225">
        <f>ROUND(I88*H88,2)</f>
        <v>0</v>
      </c>
      <c r="K88" s="221" t="s">
        <v>184</v>
      </c>
      <c r="L88" s="70"/>
      <c r="M88" s="226" t="s">
        <v>21</v>
      </c>
      <c r="N88" s="227" t="s">
        <v>45</v>
      </c>
      <c r="O88" s="45"/>
      <c r="P88" s="228">
        <f>O88*H88</f>
        <v>0</v>
      </c>
      <c r="Q88" s="228">
        <v>0</v>
      </c>
      <c r="R88" s="228">
        <f>Q88*H88</f>
        <v>0</v>
      </c>
      <c r="S88" s="228">
        <v>0</v>
      </c>
      <c r="T88" s="229">
        <f>S88*H88</f>
        <v>0</v>
      </c>
      <c r="AR88" s="22" t="s">
        <v>185</v>
      </c>
      <c r="AT88" s="22" t="s">
        <v>180</v>
      </c>
      <c r="AU88" s="22" t="s">
        <v>84</v>
      </c>
      <c r="AY88" s="22" t="s">
        <v>178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22" t="s">
        <v>82</v>
      </c>
      <c r="BK88" s="230">
        <f>ROUND(I88*H88,2)</f>
        <v>0</v>
      </c>
      <c r="BL88" s="22" t="s">
        <v>185</v>
      </c>
      <c r="BM88" s="22" t="s">
        <v>553</v>
      </c>
    </row>
    <row r="89" s="12" customFormat="1">
      <c r="B89" s="242"/>
      <c r="C89" s="243"/>
      <c r="D89" s="233" t="s">
        <v>187</v>
      </c>
      <c r="E89" s="244" t="s">
        <v>21</v>
      </c>
      <c r="F89" s="245" t="s">
        <v>232</v>
      </c>
      <c r="G89" s="243"/>
      <c r="H89" s="246">
        <v>9</v>
      </c>
      <c r="I89" s="247"/>
      <c r="J89" s="243"/>
      <c r="K89" s="243"/>
      <c r="L89" s="248"/>
      <c r="M89" s="249"/>
      <c r="N89" s="250"/>
      <c r="O89" s="250"/>
      <c r="P89" s="250"/>
      <c r="Q89" s="250"/>
      <c r="R89" s="250"/>
      <c r="S89" s="250"/>
      <c r="T89" s="251"/>
      <c r="AT89" s="252" t="s">
        <v>187</v>
      </c>
      <c r="AU89" s="252" t="s">
        <v>84</v>
      </c>
      <c r="AV89" s="12" t="s">
        <v>84</v>
      </c>
      <c r="AW89" s="12" t="s">
        <v>37</v>
      </c>
      <c r="AX89" s="12" t="s">
        <v>82</v>
      </c>
      <c r="AY89" s="252" t="s">
        <v>178</v>
      </c>
    </row>
    <row r="90" s="1" customFormat="1" ht="16.5" customHeight="1">
      <c r="B90" s="44"/>
      <c r="C90" s="219" t="s">
        <v>185</v>
      </c>
      <c r="D90" s="219" t="s">
        <v>180</v>
      </c>
      <c r="E90" s="220" t="s">
        <v>554</v>
      </c>
      <c r="F90" s="221" t="s">
        <v>555</v>
      </c>
      <c r="G90" s="222" t="s">
        <v>198</v>
      </c>
      <c r="H90" s="223">
        <v>1</v>
      </c>
      <c r="I90" s="224"/>
      <c r="J90" s="225">
        <f>ROUND(I90*H90,2)</f>
        <v>0</v>
      </c>
      <c r="K90" s="221" t="s">
        <v>199</v>
      </c>
      <c r="L90" s="70"/>
      <c r="M90" s="226" t="s">
        <v>21</v>
      </c>
      <c r="N90" s="227" t="s">
        <v>45</v>
      </c>
      <c r="O90" s="45"/>
      <c r="P90" s="228">
        <f>O90*H90</f>
        <v>0</v>
      </c>
      <c r="Q90" s="228">
        <v>0</v>
      </c>
      <c r="R90" s="228">
        <f>Q90*H90</f>
        <v>0</v>
      </c>
      <c r="S90" s="228">
        <v>0</v>
      </c>
      <c r="T90" s="229">
        <f>S90*H90</f>
        <v>0</v>
      </c>
      <c r="AR90" s="22" t="s">
        <v>185</v>
      </c>
      <c r="AT90" s="22" t="s">
        <v>180</v>
      </c>
      <c r="AU90" s="22" t="s">
        <v>84</v>
      </c>
      <c r="AY90" s="22" t="s">
        <v>178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22" t="s">
        <v>82</v>
      </c>
      <c r="BK90" s="230">
        <f>ROUND(I90*H90,2)</f>
        <v>0</v>
      </c>
      <c r="BL90" s="22" t="s">
        <v>185</v>
      </c>
      <c r="BM90" s="22" t="s">
        <v>556</v>
      </c>
    </row>
    <row r="91" s="11" customFormat="1">
      <c r="B91" s="231"/>
      <c r="C91" s="232"/>
      <c r="D91" s="233" t="s">
        <v>187</v>
      </c>
      <c r="E91" s="234" t="s">
        <v>21</v>
      </c>
      <c r="F91" s="235" t="s">
        <v>557</v>
      </c>
      <c r="G91" s="232"/>
      <c r="H91" s="234" t="s">
        <v>21</v>
      </c>
      <c r="I91" s="236"/>
      <c r="J91" s="232"/>
      <c r="K91" s="232"/>
      <c r="L91" s="237"/>
      <c r="M91" s="238"/>
      <c r="N91" s="239"/>
      <c r="O91" s="239"/>
      <c r="P91" s="239"/>
      <c r="Q91" s="239"/>
      <c r="R91" s="239"/>
      <c r="S91" s="239"/>
      <c r="T91" s="240"/>
      <c r="AT91" s="241" t="s">
        <v>187</v>
      </c>
      <c r="AU91" s="241" t="s">
        <v>84</v>
      </c>
      <c r="AV91" s="11" t="s">
        <v>82</v>
      </c>
      <c r="AW91" s="11" t="s">
        <v>37</v>
      </c>
      <c r="AX91" s="11" t="s">
        <v>74</v>
      </c>
      <c r="AY91" s="241" t="s">
        <v>178</v>
      </c>
    </row>
    <row r="92" s="11" customFormat="1">
      <c r="B92" s="231"/>
      <c r="C92" s="232"/>
      <c r="D92" s="233" t="s">
        <v>187</v>
      </c>
      <c r="E92" s="234" t="s">
        <v>21</v>
      </c>
      <c r="F92" s="235" t="s">
        <v>558</v>
      </c>
      <c r="G92" s="232"/>
      <c r="H92" s="234" t="s">
        <v>21</v>
      </c>
      <c r="I92" s="236"/>
      <c r="J92" s="232"/>
      <c r="K92" s="232"/>
      <c r="L92" s="237"/>
      <c r="M92" s="238"/>
      <c r="N92" s="239"/>
      <c r="O92" s="239"/>
      <c r="P92" s="239"/>
      <c r="Q92" s="239"/>
      <c r="R92" s="239"/>
      <c r="S92" s="239"/>
      <c r="T92" s="240"/>
      <c r="AT92" s="241" t="s">
        <v>187</v>
      </c>
      <c r="AU92" s="241" t="s">
        <v>84</v>
      </c>
      <c r="AV92" s="11" t="s">
        <v>82</v>
      </c>
      <c r="AW92" s="11" t="s">
        <v>37</v>
      </c>
      <c r="AX92" s="11" t="s">
        <v>74</v>
      </c>
      <c r="AY92" s="241" t="s">
        <v>178</v>
      </c>
    </row>
    <row r="93" s="12" customFormat="1">
      <c r="B93" s="242"/>
      <c r="C93" s="243"/>
      <c r="D93" s="233" t="s">
        <v>187</v>
      </c>
      <c r="E93" s="244" t="s">
        <v>21</v>
      </c>
      <c r="F93" s="245" t="s">
        <v>82</v>
      </c>
      <c r="G93" s="243"/>
      <c r="H93" s="246">
        <v>1</v>
      </c>
      <c r="I93" s="247"/>
      <c r="J93" s="243"/>
      <c r="K93" s="243"/>
      <c r="L93" s="248"/>
      <c r="M93" s="249"/>
      <c r="N93" s="250"/>
      <c r="O93" s="250"/>
      <c r="P93" s="250"/>
      <c r="Q93" s="250"/>
      <c r="R93" s="250"/>
      <c r="S93" s="250"/>
      <c r="T93" s="251"/>
      <c r="AT93" s="252" t="s">
        <v>187</v>
      </c>
      <c r="AU93" s="252" t="s">
        <v>84</v>
      </c>
      <c r="AV93" s="12" t="s">
        <v>84</v>
      </c>
      <c r="AW93" s="12" t="s">
        <v>37</v>
      </c>
      <c r="AX93" s="12" t="s">
        <v>82</v>
      </c>
      <c r="AY93" s="252" t="s">
        <v>178</v>
      </c>
    </row>
    <row r="94" s="1" customFormat="1" ht="16.5" customHeight="1">
      <c r="B94" s="44"/>
      <c r="C94" s="219" t="s">
        <v>208</v>
      </c>
      <c r="D94" s="219" t="s">
        <v>180</v>
      </c>
      <c r="E94" s="220" t="s">
        <v>559</v>
      </c>
      <c r="F94" s="221" t="s">
        <v>560</v>
      </c>
      <c r="G94" s="222" t="s">
        <v>198</v>
      </c>
      <c r="H94" s="223">
        <v>1</v>
      </c>
      <c r="I94" s="224"/>
      <c r="J94" s="225">
        <f>ROUND(I94*H94,2)</f>
        <v>0</v>
      </c>
      <c r="K94" s="221" t="s">
        <v>199</v>
      </c>
      <c r="L94" s="70"/>
      <c r="M94" s="226" t="s">
        <v>21</v>
      </c>
      <c r="N94" s="227" t="s">
        <v>45</v>
      </c>
      <c r="O94" s="45"/>
      <c r="P94" s="228">
        <f>O94*H94</f>
        <v>0</v>
      </c>
      <c r="Q94" s="228">
        <v>0</v>
      </c>
      <c r="R94" s="228">
        <f>Q94*H94</f>
        <v>0</v>
      </c>
      <c r="S94" s="228">
        <v>0</v>
      </c>
      <c r="T94" s="229">
        <f>S94*H94</f>
        <v>0</v>
      </c>
      <c r="AR94" s="22" t="s">
        <v>185</v>
      </c>
      <c r="AT94" s="22" t="s">
        <v>180</v>
      </c>
      <c r="AU94" s="22" t="s">
        <v>84</v>
      </c>
      <c r="AY94" s="22" t="s">
        <v>178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22" t="s">
        <v>82</v>
      </c>
      <c r="BK94" s="230">
        <f>ROUND(I94*H94,2)</f>
        <v>0</v>
      </c>
      <c r="BL94" s="22" t="s">
        <v>185</v>
      </c>
      <c r="BM94" s="22" t="s">
        <v>561</v>
      </c>
    </row>
    <row r="95" s="11" customFormat="1">
      <c r="B95" s="231"/>
      <c r="C95" s="232"/>
      <c r="D95" s="233" t="s">
        <v>187</v>
      </c>
      <c r="E95" s="234" t="s">
        <v>21</v>
      </c>
      <c r="F95" s="235" t="s">
        <v>562</v>
      </c>
      <c r="G95" s="232"/>
      <c r="H95" s="234" t="s">
        <v>21</v>
      </c>
      <c r="I95" s="236"/>
      <c r="J95" s="232"/>
      <c r="K95" s="232"/>
      <c r="L95" s="237"/>
      <c r="M95" s="238"/>
      <c r="N95" s="239"/>
      <c r="O95" s="239"/>
      <c r="P95" s="239"/>
      <c r="Q95" s="239"/>
      <c r="R95" s="239"/>
      <c r="S95" s="239"/>
      <c r="T95" s="240"/>
      <c r="AT95" s="241" t="s">
        <v>187</v>
      </c>
      <c r="AU95" s="241" t="s">
        <v>84</v>
      </c>
      <c r="AV95" s="11" t="s">
        <v>82</v>
      </c>
      <c r="AW95" s="11" t="s">
        <v>37</v>
      </c>
      <c r="AX95" s="11" t="s">
        <v>74</v>
      </c>
      <c r="AY95" s="241" t="s">
        <v>178</v>
      </c>
    </row>
    <row r="96" s="11" customFormat="1">
      <c r="B96" s="231"/>
      <c r="C96" s="232"/>
      <c r="D96" s="233" t="s">
        <v>187</v>
      </c>
      <c r="E96" s="234" t="s">
        <v>21</v>
      </c>
      <c r="F96" s="235" t="s">
        <v>563</v>
      </c>
      <c r="G96" s="232"/>
      <c r="H96" s="234" t="s">
        <v>21</v>
      </c>
      <c r="I96" s="236"/>
      <c r="J96" s="232"/>
      <c r="K96" s="232"/>
      <c r="L96" s="237"/>
      <c r="M96" s="238"/>
      <c r="N96" s="239"/>
      <c r="O96" s="239"/>
      <c r="P96" s="239"/>
      <c r="Q96" s="239"/>
      <c r="R96" s="239"/>
      <c r="S96" s="239"/>
      <c r="T96" s="240"/>
      <c r="AT96" s="241" t="s">
        <v>187</v>
      </c>
      <c r="AU96" s="241" t="s">
        <v>84</v>
      </c>
      <c r="AV96" s="11" t="s">
        <v>82</v>
      </c>
      <c r="AW96" s="11" t="s">
        <v>37</v>
      </c>
      <c r="AX96" s="11" t="s">
        <v>74</v>
      </c>
      <c r="AY96" s="241" t="s">
        <v>178</v>
      </c>
    </row>
    <row r="97" s="12" customFormat="1">
      <c r="B97" s="242"/>
      <c r="C97" s="243"/>
      <c r="D97" s="233" t="s">
        <v>187</v>
      </c>
      <c r="E97" s="244" t="s">
        <v>21</v>
      </c>
      <c r="F97" s="245" t="s">
        <v>82</v>
      </c>
      <c r="G97" s="243"/>
      <c r="H97" s="246">
        <v>1</v>
      </c>
      <c r="I97" s="247"/>
      <c r="J97" s="243"/>
      <c r="K97" s="243"/>
      <c r="L97" s="248"/>
      <c r="M97" s="249"/>
      <c r="N97" s="250"/>
      <c r="O97" s="250"/>
      <c r="P97" s="250"/>
      <c r="Q97" s="250"/>
      <c r="R97" s="250"/>
      <c r="S97" s="250"/>
      <c r="T97" s="251"/>
      <c r="AT97" s="252" t="s">
        <v>187</v>
      </c>
      <c r="AU97" s="252" t="s">
        <v>84</v>
      </c>
      <c r="AV97" s="12" t="s">
        <v>84</v>
      </c>
      <c r="AW97" s="12" t="s">
        <v>37</v>
      </c>
      <c r="AX97" s="12" t="s">
        <v>82</v>
      </c>
      <c r="AY97" s="252" t="s">
        <v>178</v>
      </c>
    </row>
    <row r="98" s="1" customFormat="1" ht="38.25" customHeight="1">
      <c r="B98" s="44"/>
      <c r="C98" s="219" t="s">
        <v>215</v>
      </c>
      <c r="D98" s="219" t="s">
        <v>180</v>
      </c>
      <c r="E98" s="220" t="s">
        <v>564</v>
      </c>
      <c r="F98" s="221" t="s">
        <v>565</v>
      </c>
      <c r="G98" s="222" t="s">
        <v>183</v>
      </c>
      <c r="H98" s="223">
        <v>13.9</v>
      </c>
      <c r="I98" s="224"/>
      <c r="J98" s="225">
        <f>ROUND(I98*H98,2)</f>
        <v>0</v>
      </c>
      <c r="K98" s="221" t="s">
        <v>184</v>
      </c>
      <c r="L98" s="70"/>
      <c r="M98" s="226" t="s">
        <v>21</v>
      </c>
      <c r="N98" s="227" t="s">
        <v>45</v>
      </c>
      <c r="O98" s="45"/>
      <c r="P98" s="228">
        <f>O98*H98</f>
        <v>0</v>
      </c>
      <c r="Q98" s="228">
        <v>0</v>
      </c>
      <c r="R98" s="228">
        <f>Q98*H98</f>
        <v>0</v>
      </c>
      <c r="S98" s="228">
        <v>0</v>
      </c>
      <c r="T98" s="229">
        <f>S98*H98</f>
        <v>0</v>
      </c>
      <c r="AR98" s="22" t="s">
        <v>185</v>
      </c>
      <c r="AT98" s="22" t="s">
        <v>180</v>
      </c>
      <c r="AU98" s="22" t="s">
        <v>84</v>
      </c>
      <c r="AY98" s="22" t="s">
        <v>178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22" t="s">
        <v>82</v>
      </c>
      <c r="BK98" s="230">
        <f>ROUND(I98*H98,2)</f>
        <v>0</v>
      </c>
      <c r="BL98" s="22" t="s">
        <v>185</v>
      </c>
      <c r="BM98" s="22" t="s">
        <v>566</v>
      </c>
    </row>
    <row r="99" s="11" customFormat="1">
      <c r="B99" s="231"/>
      <c r="C99" s="232"/>
      <c r="D99" s="233" t="s">
        <v>187</v>
      </c>
      <c r="E99" s="234" t="s">
        <v>21</v>
      </c>
      <c r="F99" s="235" t="s">
        <v>567</v>
      </c>
      <c r="G99" s="232"/>
      <c r="H99" s="234" t="s">
        <v>21</v>
      </c>
      <c r="I99" s="236"/>
      <c r="J99" s="232"/>
      <c r="K99" s="232"/>
      <c r="L99" s="237"/>
      <c r="M99" s="238"/>
      <c r="N99" s="239"/>
      <c r="O99" s="239"/>
      <c r="P99" s="239"/>
      <c r="Q99" s="239"/>
      <c r="R99" s="239"/>
      <c r="S99" s="239"/>
      <c r="T99" s="240"/>
      <c r="AT99" s="241" t="s">
        <v>187</v>
      </c>
      <c r="AU99" s="241" t="s">
        <v>84</v>
      </c>
      <c r="AV99" s="11" t="s">
        <v>82</v>
      </c>
      <c r="AW99" s="11" t="s">
        <v>37</v>
      </c>
      <c r="AX99" s="11" t="s">
        <v>74</v>
      </c>
      <c r="AY99" s="241" t="s">
        <v>178</v>
      </c>
    </row>
    <row r="100" s="12" customFormat="1">
      <c r="B100" s="242"/>
      <c r="C100" s="243"/>
      <c r="D100" s="233" t="s">
        <v>187</v>
      </c>
      <c r="E100" s="244" t="s">
        <v>21</v>
      </c>
      <c r="F100" s="245" t="s">
        <v>568</v>
      </c>
      <c r="G100" s="243"/>
      <c r="H100" s="246">
        <v>13.9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AT100" s="252" t="s">
        <v>187</v>
      </c>
      <c r="AU100" s="252" t="s">
        <v>84</v>
      </c>
      <c r="AV100" s="12" t="s">
        <v>84</v>
      </c>
      <c r="AW100" s="12" t="s">
        <v>37</v>
      </c>
      <c r="AX100" s="12" t="s">
        <v>82</v>
      </c>
      <c r="AY100" s="252" t="s">
        <v>178</v>
      </c>
    </row>
    <row r="101" s="1" customFormat="1" ht="16.5" customHeight="1">
      <c r="B101" s="44"/>
      <c r="C101" s="253" t="s">
        <v>221</v>
      </c>
      <c r="D101" s="253" t="s">
        <v>209</v>
      </c>
      <c r="E101" s="254" t="s">
        <v>569</v>
      </c>
      <c r="F101" s="255" t="s">
        <v>570</v>
      </c>
      <c r="G101" s="256" t="s">
        <v>235</v>
      </c>
      <c r="H101" s="257">
        <v>34</v>
      </c>
      <c r="I101" s="258"/>
      <c r="J101" s="259">
        <f>ROUND(I101*H101,2)</f>
        <v>0</v>
      </c>
      <c r="K101" s="255" t="s">
        <v>184</v>
      </c>
      <c r="L101" s="260"/>
      <c r="M101" s="261" t="s">
        <v>21</v>
      </c>
      <c r="N101" s="262" t="s">
        <v>45</v>
      </c>
      <c r="O101" s="45"/>
      <c r="P101" s="228">
        <f>O101*H101</f>
        <v>0</v>
      </c>
      <c r="Q101" s="228">
        <v>1</v>
      </c>
      <c r="R101" s="228">
        <f>Q101*H101</f>
        <v>34</v>
      </c>
      <c r="S101" s="228">
        <v>0</v>
      </c>
      <c r="T101" s="229">
        <f>S101*H101</f>
        <v>0</v>
      </c>
      <c r="AR101" s="22" t="s">
        <v>212</v>
      </c>
      <c r="AT101" s="22" t="s">
        <v>209</v>
      </c>
      <c r="AU101" s="22" t="s">
        <v>84</v>
      </c>
      <c r="AY101" s="22" t="s">
        <v>178</v>
      </c>
      <c r="BE101" s="230">
        <f>IF(N101="základní",J101,0)</f>
        <v>0</v>
      </c>
      <c r="BF101" s="230">
        <f>IF(N101="snížená",J101,0)</f>
        <v>0</v>
      </c>
      <c r="BG101" s="230">
        <f>IF(N101="zákl. přenesená",J101,0)</f>
        <v>0</v>
      </c>
      <c r="BH101" s="230">
        <f>IF(N101="sníž. přenesená",J101,0)</f>
        <v>0</v>
      </c>
      <c r="BI101" s="230">
        <f>IF(N101="nulová",J101,0)</f>
        <v>0</v>
      </c>
      <c r="BJ101" s="22" t="s">
        <v>82</v>
      </c>
      <c r="BK101" s="230">
        <f>ROUND(I101*H101,2)</f>
        <v>0</v>
      </c>
      <c r="BL101" s="22" t="s">
        <v>185</v>
      </c>
      <c r="BM101" s="22" t="s">
        <v>571</v>
      </c>
    </row>
    <row r="102" s="12" customFormat="1">
      <c r="B102" s="242"/>
      <c r="C102" s="243"/>
      <c r="D102" s="233" t="s">
        <v>187</v>
      </c>
      <c r="E102" s="244" t="s">
        <v>21</v>
      </c>
      <c r="F102" s="245" t="s">
        <v>415</v>
      </c>
      <c r="G102" s="243"/>
      <c r="H102" s="246">
        <v>34</v>
      </c>
      <c r="I102" s="247"/>
      <c r="J102" s="243"/>
      <c r="K102" s="243"/>
      <c r="L102" s="248"/>
      <c r="M102" s="249"/>
      <c r="N102" s="250"/>
      <c r="O102" s="250"/>
      <c r="P102" s="250"/>
      <c r="Q102" s="250"/>
      <c r="R102" s="250"/>
      <c r="S102" s="250"/>
      <c r="T102" s="251"/>
      <c r="AT102" s="252" t="s">
        <v>187</v>
      </c>
      <c r="AU102" s="252" t="s">
        <v>84</v>
      </c>
      <c r="AV102" s="12" t="s">
        <v>84</v>
      </c>
      <c r="AW102" s="12" t="s">
        <v>37</v>
      </c>
      <c r="AX102" s="12" t="s">
        <v>82</v>
      </c>
      <c r="AY102" s="252" t="s">
        <v>178</v>
      </c>
    </row>
    <row r="103" s="1" customFormat="1" ht="25.5" customHeight="1">
      <c r="B103" s="44"/>
      <c r="C103" s="219" t="s">
        <v>212</v>
      </c>
      <c r="D103" s="219" t="s">
        <v>180</v>
      </c>
      <c r="E103" s="220" t="s">
        <v>572</v>
      </c>
      <c r="F103" s="221" t="s">
        <v>573</v>
      </c>
      <c r="G103" s="222" t="s">
        <v>183</v>
      </c>
      <c r="H103" s="223">
        <v>22.667000000000002</v>
      </c>
      <c r="I103" s="224"/>
      <c r="J103" s="225">
        <f>ROUND(I103*H103,2)</f>
        <v>0</v>
      </c>
      <c r="K103" s="221" t="s">
        <v>184</v>
      </c>
      <c r="L103" s="70"/>
      <c r="M103" s="226" t="s">
        <v>21</v>
      </c>
      <c r="N103" s="227" t="s">
        <v>45</v>
      </c>
      <c r="O103" s="45"/>
      <c r="P103" s="228">
        <f>O103*H103</f>
        <v>0</v>
      </c>
      <c r="Q103" s="228">
        <v>0</v>
      </c>
      <c r="R103" s="228">
        <f>Q103*H103</f>
        <v>0</v>
      </c>
      <c r="S103" s="228">
        <v>0</v>
      </c>
      <c r="T103" s="229">
        <f>S103*H103</f>
        <v>0</v>
      </c>
      <c r="AR103" s="22" t="s">
        <v>185</v>
      </c>
      <c r="AT103" s="22" t="s">
        <v>180</v>
      </c>
      <c r="AU103" s="22" t="s">
        <v>84</v>
      </c>
      <c r="AY103" s="22" t="s">
        <v>178</v>
      </c>
      <c r="BE103" s="230">
        <f>IF(N103="základní",J103,0)</f>
        <v>0</v>
      </c>
      <c r="BF103" s="230">
        <f>IF(N103="snížená",J103,0)</f>
        <v>0</v>
      </c>
      <c r="BG103" s="230">
        <f>IF(N103="zákl. přenesená",J103,0)</f>
        <v>0</v>
      </c>
      <c r="BH103" s="230">
        <f>IF(N103="sníž. přenesená",J103,0)</f>
        <v>0</v>
      </c>
      <c r="BI103" s="230">
        <f>IF(N103="nulová",J103,0)</f>
        <v>0</v>
      </c>
      <c r="BJ103" s="22" t="s">
        <v>82</v>
      </c>
      <c r="BK103" s="230">
        <f>ROUND(I103*H103,2)</f>
        <v>0</v>
      </c>
      <c r="BL103" s="22" t="s">
        <v>185</v>
      </c>
      <c r="BM103" s="22" t="s">
        <v>574</v>
      </c>
    </row>
    <row r="104" s="12" customFormat="1">
      <c r="B104" s="242"/>
      <c r="C104" s="243"/>
      <c r="D104" s="233" t="s">
        <v>187</v>
      </c>
      <c r="E104" s="244" t="s">
        <v>21</v>
      </c>
      <c r="F104" s="245" t="s">
        <v>575</v>
      </c>
      <c r="G104" s="243"/>
      <c r="H104" s="246">
        <v>22.667000000000002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AT104" s="252" t="s">
        <v>187</v>
      </c>
      <c r="AU104" s="252" t="s">
        <v>84</v>
      </c>
      <c r="AV104" s="12" t="s">
        <v>84</v>
      </c>
      <c r="AW104" s="12" t="s">
        <v>37</v>
      </c>
      <c r="AX104" s="12" t="s">
        <v>82</v>
      </c>
      <c r="AY104" s="252" t="s">
        <v>178</v>
      </c>
    </row>
    <row r="105" s="1" customFormat="1" ht="38.25" customHeight="1">
      <c r="B105" s="44"/>
      <c r="C105" s="219" t="s">
        <v>232</v>
      </c>
      <c r="D105" s="219" t="s">
        <v>180</v>
      </c>
      <c r="E105" s="220" t="s">
        <v>576</v>
      </c>
      <c r="F105" s="221" t="s">
        <v>577</v>
      </c>
      <c r="G105" s="222" t="s">
        <v>183</v>
      </c>
      <c r="H105" s="223">
        <v>22.667000000000002</v>
      </c>
      <c r="I105" s="224"/>
      <c r="J105" s="225">
        <f>ROUND(I105*H105,2)</f>
        <v>0</v>
      </c>
      <c r="K105" s="221" t="s">
        <v>184</v>
      </c>
      <c r="L105" s="70"/>
      <c r="M105" s="226" t="s">
        <v>21</v>
      </c>
      <c r="N105" s="227" t="s">
        <v>45</v>
      </c>
      <c r="O105" s="45"/>
      <c r="P105" s="228">
        <f>O105*H105</f>
        <v>0</v>
      </c>
      <c r="Q105" s="228">
        <v>0</v>
      </c>
      <c r="R105" s="228">
        <f>Q105*H105</f>
        <v>0</v>
      </c>
      <c r="S105" s="228">
        <v>0</v>
      </c>
      <c r="T105" s="229">
        <f>S105*H105</f>
        <v>0</v>
      </c>
      <c r="AR105" s="22" t="s">
        <v>185</v>
      </c>
      <c r="AT105" s="22" t="s">
        <v>180</v>
      </c>
      <c r="AU105" s="22" t="s">
        <v>84</v>
      </c>
      <c r="AY105" s="22" t="s">
        <v>178</v>
      </c>
      <c r="BE105" s="230">
        <f>IF(N105="základní",J105,0)</f>
        <v>0</v>
      </c>
      <c r="BF105" s="230">
        <f>IF(N105="snížená",J105,0)</f>
        <v>0</v>
      </c>
      <c r="BG105" s="230">
        <f>IF(N105="zákl. přenesená",J105,0)</f>
        <v>0</v>
      </c>
      <c r="BH105" s="230">
        <f>IF(N105="sníž. přenesená",J105,0)</f>
        <v>0</v>
      </c>
      <c r="BI105" s="230">
        <f>IF(N105="nulová",J105,0)</f>
        <v>0</v>
      </c>
      <c r="BJ105" s="22" t="s">
        <v>82</v>
      </c>
      <c r="BK105" s="230">
        <f>ROUND(I105*H105,2)</f>
        <v>0</v>
      </c>
      <c r="BL105" s="22" t="s">
        <v>185</v>
      </c>
      <c r="BM105" s="22" t="s">
        <v>578</v>
      </c>
    </row>
    <row r="106" s="12" customFormat="1">
      <c r="B106" s="242"/>
      <c r="C106" s="243"/>
      <c r="D106" s="233" t="s">
        <v>187</v>
      </c>
      <c r="E106" s="244" t="s">
        <v>21</v>
      </c>
      <c r="F106" s="245" t="s">
        <v>575</v>
      </c>
      <c r="G106" s="243"/>
      <c r="H106" s="246">
        <v>22.667000000000002</v>
      </c>
      <c r="I106" s="247"/>
      <c r="J106" s="243"/>
      <c r="K106" s="243"/>
      <c r="L106" s="248"/>
      <c r="M106" s="249"/>
      <c r="N106" s="250"/>
      <c r="O106" s="250"/>
      <c r="P106" s="250"/>
      <c r="Q106" s="250"/>
      <c r="R106" s="250"/>
      <c r="S106" s="250"/>
      <c r="T106" s="251"/>
      <c r="AT106" s="252" t="s">
        <v>187</v>
      </c>
      <c r="AU106" s="252" t="s">
        <v>84</v>
      </c>
      <c r="AV106" s="12" t="s">
        <v>84</v>
      </c>
      <c r="AW106" s="12" t="s">
        <v>37</v>
      </c>
      <c r="AX106" s="12" t="s">
        <v>82</v>
      </c>
      <c r="AY106" s="252" t="s">
        <v>178</v>
      </c>
    </row>
    <row r="107" s="1" customFormat="1" ht="25.5" customHeight="1">
      <c r="B107" s="44"/>
      <c r="C107" s="219" t="s">
        <v>109</v>
      </c>
      <c r="D107" s="219" t="s">
        <v>180</v>
      </c>
      <c r="E107" s="220" t="s">
        <v>579</v>
      </c>
      <c r="F107" s="221" t="s">
        <v>580</v>
      </c>
      <c r="G107" s="222" t="s">
        <v>192</v>
      </c>
      <c r="H107" s="223">
        <v>214</v>
      </c>
      <c r="I107" s="224"/>
      <c r="J107" s="225">
        <f>ROUND(I107*H107,2)</f>
        <v>0</v>
      </c>
      <c r="K107" s="221" t="s">
        <v>184</v>
      </c>
      <c r="L107" s="70"/>
      <c r="M107" s="226" t="s">
        <v>21</v>
      </c>
      <c r="N107" s="227" t="s">
        <v>45</v>
      </c>
      <c r="O107" s="45"/>
      <c r="P107" s="228">
        <f>O107*H107</f>
        <v>0</v>
      </c>
      <c r="Q107" s="228">
        <v>0</v>
      </c>
      <c r="R107" s="228">
        <f>Q107*H107</f>
        <v>0</v>
      </c>
      <c r="S107" s="228">
        <v>0</v>
      </c>
      <c r="T107" s="229">
        <f>S107*H107</f>
        <v>0</v>
      </c>
      <c r="AR107" s="22" t="s">
        <v>185</v>
      </c>
      <c r="AT107" s="22" t="s">
        <v>180</v>
      </c>
      <c r="AU107" s="22" t="s">
        <v>84</v>
      </c>
      <c r="AY107" s="22" t="s">
        <v>178</v>
      </c>
      <c r="BE107" s="230">
        <f>IF(N107="základní",J107,0)</f>
        <v>0</v>
      </c>
      <c r="BF107" s="230">
        <f>IF(N107="snížená",J107,0)</f>
        <v>0</v>
      </c>
      <c r="BG107" s="230">
        <f>IF(N107="zákl. přenesená",J107,0)</f>
        <v>0</v>
      </c>
      <c r="BH107" s="230">
        <f>IF(N107="sníž. přenesená",J107,0)</f>
        <v>0</v>
      </c>
      <c r="BI107" s="230">
        <f>IF(N107="nulová",J107,0)</f>
        <v>0</v>
      </c>
      <c r="BJ107" s="22" t="s">
        <v>82</v>
      </c>
      <c r="BK107" s="230">
        <f>ROUND(I107*H107,2)</f>
        <v>0</v>
      </c>
      <c r="BL107" s="22" t="s">
        <v>185</v>
      </c>
      <c r="BM107" s="22" t="s">
        <v>581</v>
      </c>
    </row>
    <row r="108" s="12" customFormat="1">
      <c r="B108" s="242"/>
      <c r="C108" s="243"/>
      <c r="D108" s="233" t="s">
        <v>187</v>
      </c>
      <c r="E108" s="244" t="s">
        <v>21</v>
      </c>
      <c r="F108" s="245" t="s">
        <v>582</v>
      </c>
      <c r="G108" s="243"/>
      <c r="H108" s="246">
        <v>214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AT108" s="252" t="s">
        <v>187</v>
      </c>
      <c r="AU108" s="252" t="s">
        <v>84</v>
      </c>
      <c r="AV108" s="12" t="s">
        <v>84</v>
      </c>
      <c r="AW108" s="12" t="s">
        <v>37</v>
      </c>
      <c r="AX108" s="12" t="s">
        <v>82</v>
      </c>
      <c r="AY108" s="252" t="s">
        <v>178</v>
      </c>
    </row>
    <row r="109" s="1" customFormat="1" ht="25.5" customHeight="1">
      <c r="B109" s="44"/>
      <c r="C109" s="219" t="s">
        <v>112</v>
      </c>
      <c r="D109" s="219" t="s">
        <v>180</v>
      </c>
      <c r="E109" s="220" t="s">
        <v>583</v>
      </c>
      <c r="F109" s="221" t="s">
        <v>584</v>
      </c>
      <c r="G109" s="222" t="s">
        <v>192</v>
      </c>
      <c r="H109" s="223">
        <v>214</v>
      </c>
      <c r="I109" s="224"/>
      <c r="J109" s="225">
        <f>ROUND(I109*H109,2)</f>
        <v>0</v>
      </c>
      <c r="K109" s="221" t="s">
        <v>184</v>
      </c>
      <c r="L109" s="70"/>
      <c r="M109" s="226" t="s">
        <v>21</v>
      </c>
      <c r="N109" s="227" t="s">
        <v>45</v>
      </c>
      <c r="O109" s="45"/>
      <c r="P109" s="228">
        <f>O109*H109</f>
        <v>0</v>
      </c>
      <c r="Q109" s="228">
        <v>0</v>
      </c>
      <c r="R109" s="228">
        <f>Q109*H109</f>
        <v>0</v>
      </c>
      <c r="S109" s="228">
        <v>0</v>
      </c>
      <c r="T109" s="229">
        <f>S109*H109</f>
        <v>0</v>
      </c>
      <c r="AR109" s="22" t="s">
        <v>185</v>
      </c>
      <c r="AT109" s="22" t="s">
        <v>180</v>
      </c>
      <c r="AU109" s="22" t="s">
        <v>84</v>
      </c>
      <c r="AY109" s="22" t="s">
        <v>178</v>
      </c>
      <c r="BE109" s="230">
        <f>IF(N109="základní",J109,0)</f>
        <v>0</v>
      </c>
      <c r="BF109" s="230">
        <f>IF(N109="snížená",J109,0)</f>
        <v>0</v>
      </c>
      <c r="BG109" s="230">
        <f>IF(N109="zákl. přenesená",J109,0)</f>
        <v>0</v>
      </c>
      <c r="BH109" s="230">
        <f>IF(N109="sníž. přenesená",J109,0)</f>
        <v>0</v>
      </c>
      <c r="BI109" s="230">
        <f>IF(N109="nulová",J109,0)</f>
        <v>0</v>
      </c>
      <c r="BJ109" s="22" t="s">
        <v>82</v>
      </c>
      <c r="BK109" s="230">
        <f>ROUND(I109*H109,2)</f>
        <v>0</v>
      </c>
      <c r="BL109" s="22" t="s">
        <v>185</v>
      </c>
      <c r="BM109" s="22" t="s">
        <v>585</v>
      </c>
    </row>
    <row r="110" s="12" customFormat="1">
      <c r="B110" s="242"/>
      <c r="C110" s="243"/>
      <c r="D110" s="233" t="s">
        <v>187</v>
      </c>
      <c r="E110" s="244" t="s">
        <v>21</v>
      </c>
      <c r="F110" s="245" t="s">
        <v>582</v>
      </c>
      <c r="G110" s="243"/>
      <c r="H110" s="246">
        <v>214</v>
      </c>
      <c r="I110" s="247"/>
      <c r="J110" s="243"/>
      <c r="K110" s="243"/>
      <c r="L110" s="248"/>
      <c r="M110" s="249"/>
      <c r="N110" s="250"/>
      <c r="O110" s="250"/>
      <c r="P110" s="250"/>
      <c r="Q110" s="250"/>
      <c r="R110" s="250"/>
      <c r="S110" s="250"/>
      <c r="T110" s="251"/>
      <c r="AT110" s="252" t="s">
        <v>187</v>
      </c>
      <c r="AU110" s="252" t="s">
        <v>84</v>
      </c>
      <c r="AV110" s="12" t="s">
        <v>84</v>
      </c>
      <c r="AW110" s="12" t="s">
        <v>37</v>
      </c>
      <c r="AX110" s="12" t="s">
        <v>82</v>
      </c>
      <c r="AY110" s="252" t="s">
        <v>178</v>
      </c>
    </row>
    <row r="111" s="10" customFormat="1" ht="29.88" customHeight="1">
      <c r="B111" s="203"/>
      <c r="C111" s="204"/>
      <c r="D111" s="205" t="s">
        <v>73</v>
      </c>
      <c r="E111" s="217" t="s">
        <v>232</v>
      </c>
      <c r="F111" s="217" t="s">
        <v>267</v>
      </c>
      <c r="G111" s="204"/>
      <c r="H111" s="204"/>
      <c r="I111" s="207"/>
      <c r="J111" s="218">
        <f>BK111</f>
        <v>0</v>
      </c>
      <c r="K111" s="204"/>
      <c r="L111" s="209"/>
      <c r="M111" s="210"/>
      <c r="N111" s="211"/>
      <c r="O111" s="211"/>
      <c r="P111" s="212">
        <f>SUM(P112:P140)</f>
        <v>0</v>
      </c>
      <c r="Q111" s="211"/>
      <c r="R111" s="212">
        <f>SUM(R112:R140)</f>
        <v>30.081068999999999</v>
      </c>
      <c r="S111" s="211"/>
      <c r="T111" s="213">
        <f>SUM(T112:T140)</f>
        <v>0</v>
      </c>
      <c r="AR111" s="214" t="s">
        <v>82</v>
      </c>
      <c r="AT111" s="215" t="s">
        <v>73</v>
      </c>
      <c r="AU111" s="215" t="s">
        <v>82</v>
      </c>
      <c r="AY111" s="214" t="s">
        <v>178</v>
      </c>
      <c r="BK111" s="216">
        <f>SUM(BK112:BK140)</f>
        <v>0</v>
      </c>
    </row>
    <row r="112" s="1" customFormat="1" ht="38.25" customHeight="1">
      <c r="B112" s="44"/>
      <c r="C112" s="219" t="s">
        <v>115</v>
      </c>
      <c r="D112" s="219" t="s">
        <v>180</v>
      </c>
      <c r="E112" s="220" t="s">
        <v>190</v>
      </c>
      <c r="F112" s="221" t="s">
        <v>191</v>
      </c>
      <c r="G112" s="222" t="s">
        <v>192</v>
      </c>
      <c r="H112" s="223">
        <v>139</v>
      </c>
      <c r="I112" s="224"/>
      <c r="J112" s="225">
        <f>ROUND(I112*H112,2)</f>
        <v>0</v>
      </c>
      <c r="K112" s="221" t="s">
        <v>184</v>
      </c>
      <c r="L112" s="70"/>
      <c r="M112" s="226" t="s">
        <v>21</v>
      </c>
      <c r="N112" s="227" t="s">
        <v>45</v>
      </c>
      <c r="O112" s="45"/>
      <c r="P112" s="228">
        <f>O112*H112</f>
        <v>0</v>
      </c>
      <c r="Q112" s="228">
        <v>0</v>
      </c>
      <c r="R112" s="228">
        <f>Q112*H112</f>
        <v>0</v>
      </c>
      <c r="S112" s="228">
        <v>0</v>
      </c>
      <c r="T112" s="229">
        <f>S112*H112</f>
        <v>0</v>
      </c>
      <c r="AR112" s="22" t="s">
        <v>185</v>
      </c>
      <c r="AT112" s="22" t="s">
        <v>180</v>
      </c>
      <c r="AU112" s="22" t="s">
        <v>84</v>
      </c>
      <c r="AY112" s="22" t="s">
        <v>178</v>
      </c>
      <c r="BE112" s="230">
        <f>IF(N112="základní",J112,0)</f>
        <v>0</v>
      </c>
      <c r="BF112" s="230">
        <f>IF(N112="snížená",J112,0)</f>
        <v>0</v>
      </c>
      <c r="BG112" s="230">
        <f>IF(N112="zákl. přenesená",J112,0)</f>
        <v>0</v>
      </c>
      <c r="BH112" s="230">
        <f>IF(N112="sníž. přenesená",J112,0)</f>
        <v>0</v>
      </c>
      <c r="BI112" s="230">
        <f>IF(N112="nulová",J112,0)</f>
        <v>0</v>
      </c>
      <c r="BJ112" s="22" t="s">
        <v>82</v>
      </c>
      <c r="BK112" s="230">
        <f>ROUND(I112*H112,2)</f>
        <v>0</v>
      </c>
      <c r="BL112" s="22" t="s">
        <v>185</v>
      </c>
      <c r="BM112" s="22" t="s">
        <v>586</v>
      </c>
    </row>
    <row r="113" s="11" customFormat="1">
      <c r="B113" s="231"/>
      <c r="C113" s="232"/>
      <c r="D113" s="233" t="s">
        <v>187</v>
      </c>
      <c r="E113" s="234" t="s">
        <v>21</v>
      </c>
      <c r="F113" s="235" t="s">
        <v>587</v>
      </c>
      <c r="G113" s="232"/>
      <c r="H113" s="234" t="s">
        <v>21</v>
      </c>
      <c r="I113" s="236"/>
      <c r="J113" s="232"/>
      <c r="K113" s="232"/>
      <c r="L113" s="237"/>
      <c r="M113" s="238"/>
      <c r="N113" s="239"/>
      <c r="O113" s="239"/>
      <c r="P113" s="239"/>
      <c r="Q113" s="239"/>
      <c r="R113" s="239"/>
      <c r="S113" s="239"/>
      <c r="T113" s="240"/>
      <c r="AT113" s="241" t="s">
        <v>187</v>
      </c>
      <c r="AU113" s="241" t="s">
        <v>84</v>
      </c>
      <c r="AV113" s="11" t="s">
        <v>82</v>
      </c>
      <c r="AW113" s="11" t="s">
        <v>37</v>
      </c>
      <c r="AX113" s="11" t="s">
        <v>74</v>
      </c>
      <c r="AY113" s="241" t="s">
        <v>178</v>
      </c>
    </row>
    <row r="114" s="12" customFormat="1">
      <c r="B114" s="242"/>
      <c r="C114" s="243"/>
      <c r="D114" s="233" t="s">
        <v>187</v>
      </c>
      <c r="E114" s="244" t="s">
        <v>21</v>
      </c>
      <c r="F114" s="245" t="s">
        <v>588</v>
      </c>
      <c r="G114" s="243"/>
      <c r="H114" s="246">
        <v>139</v>
      </c>
      <c r="I114" s="247"/>
      <c r="J114" s="243"/>
      <c r="K114" s="243"/>
      <c r="L114" s="248"/>
      <c r="M114" s="249"/>
      <c r="N114" s="250"/>
      <c r="O114" s="250"/>
      <c r="P114" s="250"/>
      <c r="Q114" s="250"/>
      <c r="R114" s="250"/>
      <c r="S114" s="250"/>
      <c r="T114" s="251"/>
      <c r="AT114" s="252" t="s">
        <v>187</v>
      </c>
      <c r="AU114" s="252" t="s">
        <v>84</v>
      </c>
      <c r="AV114" s="12" t="s">
        <v>84</v>
      </c>
      <c r="AW114" s="12" t="s">
        <v>37</v>
      </c>
      <c r="AX114" s="12" t="s">
        <v>82</v>
      </c>
      <c r="AY114" s="252" t="s">
        <v>178</v>
      </c>
    </row>
    <row r="115" s="1" customFormat="1" ht="25.5" customHeight="1">
      <c r="B115" s="44"/>
      <c r="C115" s="219" t="s">
        <v>118</v>
      </c>
      <c r="D115" s="219" t="s">
        <v>180</v>
      </c>
      <c r="E115" s="220" t="s">
        <v>203</v>
      </c>
      <c r="F115" s="221" t="s">
        <v>204</v>
      </c>
      <c r="G115" s="222" t="s">
        <v>192</v>
      </c>
      <c r="H115" s="223">
        <v>139</v>
      </c>
      <c r="I115" s="224"/>
      <c r="J115" s="225">
        <f>ROUND(I115*H115,2)</f>
        <v>0</v>
      </c>
      <c r="K115" s="221" t="s">
        <v>184</v>
      </c>
      <c r="L115" s="70"/>
      <c r="M115" s="226" t="s">
        <v>21</v>
      </c>
      <c r="N115" s="227" t="s">
        <v>45</v>
      </c>
      <c r="O115" s="45"/>
      <c r="P115" s="228">
        <f>O115*H115</f>
        <v>0</v>
      </c>
      <c r="Q115" s="228">
        <v>0</v>
      </c>
      <c r="R115" s="228">
        <f>Q115*H115</f>
        <v>0</v>
      </c>
      <c r="S115" s="228">
        <v>0</v>
      </c>
      <c r="T115" s="229">
        <f>S115*H115</f>
        <v>0</v>
      </c>
      <c r="AR115" s="22" t="s">
        <v>185</v>
      </c>
      <c r="AT115" s="22" t="s">
        <v>180</v>
      </c>
      <c r="AU115" s="22" t="s">
        <v>84</v>
      </c>
      <c r="AY115" s="22" t="s">
        <v>178</v>
      </c>
      <c r="BE115" s="230">
        <f>IF(N115="základní",J115,0)</f>
        <v>0</v>
      </c>
      <c r="BF115" s="230">
        <f>IF(N115="snížená",J115,0)</f>
        <v>0</v>
      </c>
      <c r="BG115" s="230">
        <f>IF(N115="zákl. přenesená",J115,0)</f>
        <v>0</v>
      </c>
      <c r="BH115" s="230">
        <f>IF(N115="sníž. přenesená",J115,0)</f>
        <v>0</v>
      </c>
      <c r="BI115" s="230">
        <f>IF(N115="nulová",J115,0)</f>
        <v>0</v>
      </c>
      <c r="BJ115" s="22" t="s">
        <v>82</v>
      </c>
      <c r="BK115" s="230">
        <f>ROUND(I115*H115,2)</f>
        <v>0</v>
      </c>
      <c r="BL115" s="22" t="s">
        <v>185</v>
      </c>
      <c r="BM115" s="22" t="s">
        <v>589</v>
      </c>
    </row>
    <row r="116" s="12" customFormat="1">
      <c r="B116" s="242"/>
      <c r="C116" s="243"/>
      <c r="D116" s="233" t="s">
        <v>187</v>
      </c>
      <c r="E116" s="244" t="s">
        <v>21</v>
      </c>
      <c r="F116" s="245" t="s">
        <v>588</v>
      </c>
      <c r="G116" s="243"/>
      <c r="H116" s="246">
        <v>139</v>
      </c>
      <c r="I116" s="247"/>
      <c r="J116" s="243"/>
      <c r="K116" s="243"/>
      <c r="L116" s="248"/>
      <c r="M116" s="249"/>
      <c r="N116" s="250"/>
      <c r="O116" s="250"/>
      <c r="P116" s="250"/>
      <c r="Q116" s="250"/>
      <c r="R116" s="250"/>
      <c r="S116" s="250"/>
      <c r="T116" s="251"/>
      <c r="AT116" s="252" t="s">
        <v>187</v>
      </c>
      <c r="AU116" s="252" t="s">
        <v>84</v>
      </c>
      <c r="AV116" s="12" t="s">
        <v>84</v>
      </c>
      <c r="AW116" s="12" t="s">
        <v>37</v>
      </c>
      <c r="AX116" s="12" t="s">
        <v>82</v>
      </c>
      <c r="AY116" s="252" t="s">
        <v>178</v>
      </c>
    </row>
    <row r="117" s="1" customFormat="1" ht="16.5" customHeight="1">
      <c r="B117" s="44"/>
      <c r="C117" s="253" t="s">
        <v>121</v>
      </c>
      <c r="D117" s="253" t="s">
        <v>209</v>
      </c>
      <c r="E117" s="254" t="s">
        <v>210</v>
      </c>
      <c r="F117" s="255" t="s">
        <v>211</v>
      </c>
      <c r="G117" s="256" t="s">
        <v>192</v>
      </c>
      <c r="H117" s="257">
        <v>166.80000000000001</v>
      </c>
      <c r="I117" s="258"/>
      <c r="J117" s="259">
        <f>ROUND(I117*H117,2)</f>
        <v>0</v>
      </c>
      <c r="K117" s="255" t="s">
        <v>184</v>
      </c>
      <c r="L117" s="260"/>
      <c r="M117" s="261" t="s">
        <v>21</v>
      </c>
      <c r="N117" s="262" t="s">
        <v>45</v>
      </c>
      <c r="O117" s="45"/>
      <c r="P117" s="228">
        <f>O117*H117</f>
        <v>0</v>
      </c>
      <c r="Q117" s="228">
        <v>0.00029999999999999997</v>
      </c>
      <c r="R117" s="228">
        <f>Q117*H117</f>
        <v>0.050040000000000001</v>
      </c>
      <c r="S117" s="228">
        <v>0</v>
      </c>
      <c r="T117" s="229">
        <f>S117*H117</f>
        <v>0</v>
      </c>
      <c r="AR117" s="22" t="s">
        <v>212</v>
      </c>
      <c r="AT117" s="22" t="s">
        <v>209</v>
      </c>
      <c r="AU117" s="22" t="s">
        <v>84</v>
      </c>
      <c r="AY117" s="22" t="s">
        <v>178</v>
      </c>
      <c r="BE117" s="230">
        <f>IF(N117="základní",J117,0)</f>
        <v>0</v>
      </c>
      <c r="BF117" s="230">
        <f>IF(N117="snížená",J117,0)</f>
        <v>0</v>
      </c>
      <c r="BG117" s="230">
        <f>IF(N117="zákl. přenesená",J117,0)</f>
        <v>0</v>
      </c>
      <c r="BH117" s="230">
        <f>IF(N117="sníž. přenesená",J117,0)</f>
        <v>0</v>
      </c>
      <c r="BI117" s="230">
        <f>IF(N117="nulová",J117,0)</f>
        <v>0</v>
      </c>
      <c r="BJ117" s="22" t="s">
        <v>82</v>
      </c>
      <c r="BK117" s="230">
        <f>ROUND(I117*H117,2)</f>
        <v>0</v>
      </c>
      <c r="BL117" s="22" t="s">
        <v>185</v>
      </c>
      <c r="BM117" s="22" t="s">
        <v>590</v>
      </c>
    </row>
    <row r="118" s="12" customFormat="1">
      <c r="B118" s="242"/>
      <c r="C118" s="243"/>
      <c r="D118" s="233" t="s">
        <v>187</v>
      </c>
      <c r="E118" s="244" t="s">
        <v>21</v>
      </c>
      <c r="F118" s="245" t="s">
        <v>591</v>
      </c>
      <c r="G118" s="243"/>
      <c r="H118" s="246">
        <v>166.80000000000001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AT118" s="252" t="s">
        <v>187</v>
      </c>
      <c r="AU118" s="252" t="s">
        <v>84</v>
      </c>
      <c r="AV118" s="12" t="s">
        <v>84</v>
      </c>
      <c r="AW118" s="12" t="s">
        <v>37</v>
      </c>
      <c r="AX118" s="12" t="s">
        <v>82</v>
      </c>
      <c r="AY118" s="252" t="s">
        <v>178</v>
      </c>
    </row>
    <row r="119" s="1" customFormat="1" ht="16.5" customHeight="1">
      <c r="B119" s="44"/>
      <c r="C119" s="253" t="s">
        <v>10</v>
      </c>
      <c r="D119" s="253" t="s">
        <v>209</v>
      </c>
      <c r="E119" s="254" t="s">
        <v>216</v>
      </c>
      <c r="F119" s="255" t="s">
        <v>217</v>
      </c>
      <c r="G119" s="256" t="s">
        <v>218</v>
      </c>
      <c r="H119" s="257">
        <v>556</v>
      </c>
      <c r="I119" s="258"/>
      <c r="J119" s="259">
        <f>ROUND(I119*H119,2)</f>
        <v>0</v>
      </c>
      <c r="K119" s="255" t="s">
        <v>199</v>
      </c>
      <c r="L119" s="260"/>
      <c r="M119" s="261" t="s">
        <v>21</v>
      </c>
      <c r="N119" s="262" t="s">
        <v>45</v>
      </c>
      <c r="O119" s="45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AR119" s="22" t="s">
        <v>212</v>
      </c>
      <c r="AT119" s="22" t="s">
        <v>209</v>
      </c>
      <c r="AU119" s="22" t="s">
        <v>84</v>
      </c>
      <c r="AY119" s="22" t="s">
        <v>178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22" t="s">
        <v>82</v>
      </c>
      <c r="BK119" s="230">
        <f>ROUND(I119*H119,2)</f>
        <v>0</v>
      </c>
      <c r="BL119" s="22" t="s">
        <v>185</v>
      </c>
      <c r="BM119" s="22" t="s">
        <v>592</v>
      </c>
    </row>
    <row r="120" s="12" customFormat="1">
      <c r="B120" s="242"/>
      <c r="C120" s="243"/>
      <c r="D120" s="233" t="s">
        <v>187</v>
      </c>
      <c r="E120" s="244" t="s">
        <v>21</v>
      </c>
      <c r="F120" s="245" t="s">
        <v>593</v>
      </c>
      <c r="G120" s="243"/>
      <c r="H120" s="246">
        <v>556</v>
      </c>
      <c r="I120" s="247"/>
      <c r="J120" s="243"/>
      <c r="K120" s="243"/>
      <c r="L120" s="248"/>
      <c r="M120" s="249"/>
      <c r="N120" s="250"/>
      <c r="O120" s="250"/>
      <c r="P120" s="250"/>
      <c r="Q120" s="250"/>
      <c r="R120" s="250"/>
      <c r="S120" s="250"/>
      <c r="T120" s="251"/>
      <c r="AT120" s="252" t="s">
        <v>187</v>
      </c>
      <c r="AU120" s="252" t="s">
        <v>84</v>
      </c>
      <c r="AV120" s="12" t="s">
        <v>84</v>
      </c>
      <c r="AW120" s="12" t="s">
        <v>37</v>
      </c>
      <c r="AX120" s="12" t="s">
        <v>82</v>
      </c>
      <c r="AY120" s="252" t="s">
        <v>178</v>
      </c>
    </row>
    <row r="121" s="1" customFormat="1" ht="16.5" customHeight="1">
      <c r="B121" s="44"/>
      <c r="C121" s="219" t="s">
        <v>126</v>
      </c>
      <c r="D121" s="219" t="s">
        <v>180</v>
      </c>
      <c r="E121" s="220" t="s">
        <v>222</v>
      </c>
      <c r="F121" s="221" t="s">
        <v>223</v>
      </c>
      <c r="G121" s="222" t="s">
        <v>224</v>
      </c>
      <c r="H121" s="223">
        <v>27.120000000000001</v>
      </c>
      <c r="I121" s="224"/>
      <c r="J121" s="225">
        <f>ROUND(I121*H121,2)</f>
        <v>0</v>
      </c>
      <c r="K121" s="221" t="s">
        <v>199</v>
      </c>
      <c r="L121" s="70"/>
      <c r="M121" s="226" t="s">
        <v>21</v>
      </c>
      <c r="N121" s="227" t="s">
        <v>45</v>
      </c>
      <c r="O121" s="45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AR121" s="22" t="s">
        <v>185</v>
      </c>
      <c r="AT121" s="22" t="s">
        <v>180</v>
      </c>
      <c r="AU121" s="22" t="s">
        <v>84</v>
      </c>
      <c r="AY121" s="22" t="s">
        <v>178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22" t="s">
        <v>82</v>
      </c>
      <c r="BK121" s="230">
        <f>ROUND(I121*H121,2)</f>
        <v>0</v>
      </c>
      <c r="BL121" s="22" t="s">
        <v>185</v>
      </c>
      <c r="BM121" s="22" t="s">
        <v>594</v>
      </c>
    </row>
    <row r="122" s="11" customFormat="1">
      <c r="B122" s="231"/>
      <c r="C122" s="232"/>
      <c r="D122" s="233" t="s">
        <v>187</v>
      </c>
      <c r="E122" s="234" t="s">
        <v>21</v>
      </c>
      <c r="F122" s="235" t="s">
        <v>595</v>
      </c>
      <c r="G122" s="232"/>
      <c r="H122" s="234" t="s">
        <v>21</v>
      </c>
      <c r="I122" s="236"/>
      <c r="J122" s="232"/>
      <c r="K122" s="232"/>
      <c r="L122" s="237"/>
      <c r="M122" s="238"/>
      <c r="N122" s="239"/>
      <c r="O122" s="239"/>
      <c r="P122" s="239"/>
      <c r="Q122" s="239"/>
      <c r="R122" s="239"/>
      <c r="S122" s="239"/>
      <c r="T122" s="240"/>
      <c r="AT122" s="241" t="s">
        <v>187</v>
      </c>
      <c r="AU122" s="241" t="s">
        <v>84</v>
      </c>
      <c r="AV122" s="11" t="s">
        <v>82</v>
      </c>
      <c r="AW122" s="11" t="s">
        <v>37</v>
      </c>
      <c r="AX122" s="11" t="s">
        <v>74</v>
      </c>
      <c r="AY122" s="241" t="s">
        <v>178</v>
      </c>
    </row>
    <row r="123" s="11" customFormat="1">
      <c r="B123" s="231"/>
      <c r="C123" s="232"/>
      <c r="D123" s="233" t="s">
        <v>187</v>
      </c>
      <c r="E123" s="234" t="s">
        <v>21</v>
      </c>
      <c r="F123" s="235" t="s">
        <v>596</v>
      </c>
      <c r="G123" s="232"/>
      <c r="H123" s="234" t="s">
        <v>21</v>
      </c>
      <c r="I123" s="236"/>
      <c r="J123" s="232"/>
      <c r="K123" s="232"/>
      <c r="L123" s="237"/>
      <c r="M123" s="238"/>
      <c r="N123" s="239"/>
      <c r="O123" s="239"/>
      <c r="P123" s="239"/>
      <c r="Q123" s="239"/>
      <c r="R123" s="239"/>
      <c r="S123" s="239"/>
      <c r="T123" s="240"/>
      <c r="AT123" s="241" t="s">
        <v>187</v>
      </c>
      <c r="AU123" s="241" t="s">
        <v>84</v>
      </c>
      <c r="AV123" s="11" t="s">
        <v>82</v>
      </c>
      <c r="AW123" s="11" t="s">
        <v>37</v>
      </c>
      <c r="AX123" s="11" t="s">
        <v>74</v>
      </c>
      <c r="AY123" s="241" t="s">
        <v>178</v>
      </c>
    </row>
    <row r="124" s="12" customFormat="1">
      <c r="B124" s="242"/>
      <c r="C124" s="243"/>
      <c r="D124" s="233" t="s">
        <v>187</v>
      </c>
      <c r="E124" s="244" t="s">
        <v>21</v>
      </c>
      <c r="F124" s="245" t="s">
        <v>597</v>
      </c>
      <c r="G124" s="243"/>
      <c r="H124" s="246">
        <v>27.120000000000001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AT124" s="252" t="s">
        <v>187</v>
      </c>
      <c r="AU124" s="252" t="s">
        <v>84</v>
      </c>
      <c r="AV124" s="12" t="s">
        <v>84</v>
      </c>
      <c r="AW124" s="12" t="s">
        <v>37</v>
      </c>
      <c r="AX124" s="12" t="s">
        <v>82</v>
      </c>
      <c r="AY124" s="252" t="s">
        <v>178</v>
      </c>
    </row>
    <row r="125" s="1" customFormat="1" ht="16.5" customHeight="1">
      <c r="B125" s="44"/>
      <c r="C125" s="219" t="s">
        <v>129</v>
      </c>
      <c r="D125" s="219" t="s">
        <v>180</v>
      </c>
      <c r="E125" s="220" t="s">
        <v>229</v>
      </c>
      <c r="F125" s="221" t="s">
        <v>598</v>
      </c>
      <c r="G125" s="222" t="s">
        <v>192</v>
      </c>
      <c r="H125" s="223">
        <v>139</v>
      </c>
      <c r="I125" s="224"/>
      <c r="J125" s="225">
        <f>ROUND(I125*H125,2)</f>
        <v>0</v>
      </c>
      <c r="K125" s="221" t="s">
        <v>184</v>
      </c>
      <c r="L125" s="70"/>
      <c r="M125" s="226" t="s">
        <v>21</v>
      </c>
      <c r="N125" s="227" t="s">
        <v>45</v>
      </c>
      <c r="O125" s="45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AR125" s="22" t="s">
        <v>185</v>
      </c>
      <c r="AT125" s="22" t="s">
        <v>180</v>
      </c>
      <c r="AU125" s="22" t="s">
        <v>84</v>
      </c>
      <c r="AY125" s="22" t="s">
        <v>178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22" t="s">
        <v>82</v>
      </c>
      <c r="BK125" s="230">
        <f>ROUND(I125*H125,2)</f>
        <v>0</v>
      </c>
      <c r="BL125" s="22" t="s">
        <v>185</v>
      </c>
      <c r="BM125" s="22" t="s">
        <v>599</v>
      </c>
    </row>
    <row r="126" s="12" customFormat="1">
      <c r="B126" s="242"/>
      <c r="C126" s="243"/>
      <c r="D126" s="233" t="s">
        <v>187</v>
      </c>
      <c r="E126" s="244" t="s">
        <v>21</v>
      </c>
      <c r="F126" s="245" t="s">
        <v>588</v>
      </c>
      <c r="G126" s="243"/>
      <c r="H126" s="246">
        <v>139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AT126" s="252" t="s">
        <v>187</v>
      </c>
      <c r="AU126" s="252" t="s">
        <v>84</v>
      </c>
      <c r="AV126" s="12" t="s">
        <v>84</v>
      </c>
      <c r="AW126" s="12" t="s">
        <v>37</v>
      </c>
      <c r="AX126" s="12" t="s">
        <v>82</v>
      </c>
      <c r="AY126" s="252" t="s">
        <v>178</v>
      </c>
    </row>
    <row r="127" s="1" customFormat="1" ht="16.5" customHeight="1">
      <c r="B127" s="44"/>
      <c r="C127" s="253" t="s">
        <v>132</v>
      </c>
      <c r="D127" s="253" t="s">
        <v>209</v>
      </c>
      <c r="E127" s="254" t="s">
        <v>233</v>
      </c>
      <c r="F127" s="255" t="s">
        <v>234</v>
      </c>
      <c r="G127" s="256" t="s">
        <v>235</v>
      </c>
      <c r="H127" s="257">
        <v>30.024000000000001</v>
      </c>
      <c r="I127" s="258"/>
      <c r="J127" s="259">
        <f>ROUND(I127*H127,2)</f>
        <v>0</v>
      </c>
      <c r="K127" s="255" t="s">
        <v>199</v>
      </c>
      <c r="L127" s="260"/>
      <c r="M127" s="261" t="s">
        <v>21</v>
      </c>
      <c r="N127" s="262" t="s">
        <v>45</v>
      </c>
      <c r="O127" s="45"/>
      <c r="P127" s="228">
        <f>O127*H127</f>
        <v>0</v>
      </c>
      <c r="Q127" s="228">
        <v>1</v>
      </c>
      <c r="R127" s="228">
        <f>Q127*H127</f>
        <v>30.024000000000001</v>
      </c>
      <c r="S127" s="228">
        <v>0</v>
      </c>
      <c r="T127" s="229">
        <f>S127*H127</f>
        <v>0</v>
      </c>
      <c r="AR127" s="22" t="s">
        <v>212</v>
      </c>
      <c r="AT127" s="22" t="s">
        <v>209</v>
      </c>
      <c r="AU127" s="22" t="s">
        <v>84</v>
      </c>
      <c r="AY127" s="22" t="s">
        <v>178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22" t="s">
        <v>82</v>
      </c>
      <c r="BK127" s="230">
        <f>ROUND(I127*H127,2)</f>
        <v>0</v>
      </c>
      <c r="BL127" s="22" t="s">
        <v>185</v>
      </c>
      <c r="BM127" s="22" t="s">
        <v>600</v>
      </c>
    </row>
    <row r="128" s="12" customFormat="1">
      <c r="B128" s="242"/>
      <c r="C128" s="243"/>
      <c r="D128" s="233" t="s">
        <v>187</v>
      </c>
      <c r="E128" s="244" t="s">
        <v>21</v>
      </c>
      <c r="F128" s="245" t="s">
        <v>601</v>
      </c>
      <c r="G128" s="243"/>
      <c r="H128" s="246">
        <v>30.024000000000001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AT128" s="252" t="s">
        <v>187</v>
      </c>
      <c r="AU128" s="252" t="s">
        <v>84</v>
      </c>
      <c r="AV128" s="12" t="s">
        <v>84</v>
      </c>
      <c r="AW128" s="12" t="s">
        <v>37</v>
      </c>
      <c r="AX128" s="12" t="s">
        <v>82</v>
      </c>
      <c r="AY128" s="252" t="s">
        <v>178</v>
      </c>
    </row>
    <row r="129" s="1" customFormat="1" ht="38.25" customHeight="1">
      <c r="B129" s="44"/>
      <c r="C129" s="219" t="s">
        <v>135</v>
      </c>
      <c r="D129" s="219" t="s">
        <v>180</v>
      </c>
      <c r="E129" s="220" t="s">
        <v>602</v>
      </c>
      <c r="F129" s="221" t="s">
        <v>191</v>
      </c>
      <c r="G129" s="222" t="s">
        <v>192</v>
      </c>
      <c r="H129" s="223">
        <v>234.30000000000001</v>
      </c>
      <c r="I129" s="224"/>
      <c r="J129" s="225">
        <f>ROUND(I129*H129,2)</f>
        <v>0</v>
      </c>
      <c r="K129" s="221" t="s">
        <v>199</v>
      </c>
      <c r="L129" s="70"/>
      <c r="M129" s="226" t="s">
        <v>21</v>
      </c>
      <c r="N129" s="227" t="s">
        <v>45</v>
      </c>
      <c r="O129" s="45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AR129" s="22" t="s">
        <v>185</v>
      </c>
      <c r="AT129" s="22" t="s">
        <v>180</v>
      </c>
      <c r="AU129" s="22" t="s">
        <v>84</v>
      </c>
      <c r="AY129" s="22" t="s">
        <v>178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22" t="s">
        <v>82</v>
      </c>
      <c r="BK129" s="230">
        <f>ROUND(I129*H129,2)</f>
        <v>0</v>
      </c>
      <c r="BL129" s="22" t="s">
        <v>185</v>
      </c>
      <c r="BM129" s="22" t="s">
        <v>603</v>
      </c>
    </row>
    <row r="130" s="11" customFormat="1">
      <c r="B130" s="231"/>
      <c r="C130" s="232"/>
      <c r="D130" s="233" t="s">
        <v>187</v>
      </c>
      <c r="E130" s="234" t="s">
        <v>21</v>
      </c>
      <c r="F130" s="235" t="s">
        <v>604</v>
      </c>
      <c r="G130" s="232"/>
      <c r="H130" s="234" t="s">
        <v>21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AT130" s="241" t="s">
        <v>187</v>
      </c>
      <c r="AU130" s="241" t="s">
        <v>84</v>
      </c>
      <c r="AV130" s="11" t="s">
        <v>82</v>
      </c>
      <c r="AW130" s="11" t="s">
        <v>37</v>
      </c>
      <c r="AX130" s="11" t="s">
        <v>74</v>
      </c>
      <c r="AY130" s="241" t="s">
        <v>178</v>
      </c>
    </row>
    <row r="131" s="12" customFormat="1">
      <c r="B131" s="242"/>
      <c r="C131" s="243"/>
      <c r="D131" s="233" t="s">
        <v>187</v>
      </c>
      <c r="E131" s="244" t="s">
        <v>21</v>
      </c>
      <c r="F131" s="245" t="s">
        <v>605</v>
      </c>
      <c r="G131" s="243"/>
      <c r="H131" s="246">
        <v>234.30000000000001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AT131" s="252" t="s">
        <v>187</v>
      </c>
      <c r="AU131" s="252" t="s">
        <v>84</v>
      </c>
      <c r="AV131" s="12" t="s">
        <v>84</v>
      </c>
      <c r="AW131" s="12" t="s">
        <v>37</v>
      </c>
      <c r="AX131" s="12" t="s">
        <v>82</v>
      </c>
      <c r="AY131" s="252" t="s">
        <v>178</v>
      </c>
    </row>
    <row r="132" s="1" customFormat="1" ht="16.5" customHeight="1">
      <c r="B132" s="44"/>
      <c r="C132" s="219" t="s">
        <v>389</v>
      </c>
      <c r="D132" s="219" t="s">
        <v>180</v>
      </c>
      <c r="E132" s="220" t="s">
        <v>606</v>
      </c>
      <c r="F132" s="221" t="s">
        <v>607</v>
      </c>
      <c r="G132" s="222" t="s">
        <v>198</v>
      </c>
      <c r="H132" s="223">
        <v>1</v>
      </c>
      <c r="I132" s="224"/>
      <c r="J132" s="225">
        <f>ROUND(I132*H132,2)</f>
        <v>0</v>
      </c>
      <c r="K132" s="221" t="s">
        <v>21</v>
      </c>
      <c r="L132" s="70"/>
      <c r="M132" s="226" t="s">
        <v>21</v>
      </c>
      <c r="N132" s="227" t="s">
        <v>45</v>
      </c>
      <c r="O132" s="45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AR132" s="22" t="s">
        <v>185</v>
      </c>
      <c r="AT132" s="22" t="s">
        <v>180</v>
      </c>
      <c r="AU132" s="22" t="s">
        <v>84</v>
      </c>
      <c r="AY132" s="22" t="s">
        <v>178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22" t="s">
        <v>82</v>
      </c>
      <c r="BK132" s="230">
        <f>ROUND(I132*H132,2)</f>
        <v>0</v>
      </c>
      <c r="BL132" s="22" t="s">
        <v>185</v>
      </c>
      <c r="BM132" s="22" t="s">
        <v>608</v>
      </c>
    </row>
    <row r="133" s="11" customFormat="1">
      <c r="B133" s="231"/>
      <c r="C133" s="232"/>
      <c r="D133" s="233" t="s">
        <v>187</v>
      </c>
      <c r="E133" s="234" t="s">
        <v>21</v>
      </c>
      <c r="F133" s="235" t="s">
        <v>609</v>
      </c>
      <c r="G133" s="232"/>
      <c r="H133" s="234" t="s">
        <v>21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AT133" s="241" t="s">
        <v>187</v>
      </c>
      <c r="AU133" s="241" t="s">
        <v>84</v>
      </c>
      <c r="AV133" s="11" t="s">
        <v>82</v>
      </c>
      <c r="AW133" s="11" t="s">
        <v>37</v>
      </c>
      <c r="AX133" s="11" t="s">
        <v>74</v>
      </c>
      <c r="AY133" s="241" t="s">
        <v>178</v>
      </c>
    </row>
    <row r="134" s="11" customFormat="1">
      <c r="B134" s="231"/>
      <c r="C134" s="232"/>
      <c r="D134" s="233" t="s">
        <v>187</v>
      </c>
      <c r="E134" s="234" t="s">
        <v>21</v>
      </c>
      <c r="F134" s="235" t="s">
        <v>610</v>
      </c>
      <c r="G134" s="232"/>
      <c r="H134" s="234" t="s">
        <v>21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AT134" s="241" t="s">
        <v>187</v>
      </c>
      <c r="AU134" s="241" t="s">
        <v>84</v>
      </c>
      <c r="AV134" s="11" t="s">
        <v>82</v>
      </c>
      <c r="AW134" s="11" t="s">
        <v>37</v>
      </c>
      <c r="AX134" s="11" t="s">
        <v>74</v>
      </c>
      <c r="AY134" s="241" t="s">
        <v>178</v>
      </c>
    </row>
    <row r="135" s="11" customFormat="1">
      <c r="B135" s="231"/>
      <c r="C135" s="232"/>
      <c r="D135" s="233" t="s">
        <v>187</v>
      </c>
      <c r="E135" s="234" t="s">
        <v>21</v>
      </c>
      <c r="F135" s="235" t="s">
        <v>611</v>
      </c>
      <c r="G135" s="232"/>
      <c r="H135" s="234" t="s">
        <v>21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AT135" s="241" t="s">
        <v>187</v>
      </c>
      <c r="AU135" s="241" t="s">
        <v>84</v>
      </c>
      <c r="AV135" s="11" t="s">
        <v>82</v>
      </c>
      <c r="AW135" s="11" t="s">
        <v>37</v>
      </c>
      <c r="AX135" s="11" t="s">
        <v>74</v>
      </c>
      <c r="AY135" s="241" t="s">
        <v>178</v>
      </c>
    </row>
    <row r="136" s="12" customFormat="1">
      <c r="B136" s="242"/>
      <c r="C136" s="243"/>
      <c r="D136" s="233" t="s">
        <v>187</v>
      </c>
      <c r="E136" s="244" t="s">
        <v>21</v>
      </c>
      <c r="F136" s="245" t="s">
        <v>82</v>
      </c>
      <c r="G136" s="243"/>
      <c r="H136" s="246">
        <v>1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AT136" s="252" t="s">
        <v>187</v>
      </c>
      <c r="AU136" s="252" t="s">
        <v>84</v>
      </c>
      <c r="AV136" s="12" t="s">
        <v>84</v>
      </c>
      <c r="AW136" s="12" t="s">
        <v>37</v>
      </c>
      <c r="AX136" s="12" t="s">
        <v>82</v>
      </c>
      <c r="AY136" s="252" t="s">
        <v>178</v>
      </c>
    </row>
    <row r="137" s="1" customFormat="1" ht="25.5" customHeight="1">
      <c r="B137" s="44"/>
      <c r="C137" s="219" t="s">
        <v>138</v>
      </c>
      <c r="D137" s="219" t="s">
        <v>180</v>
      </c>
      <c r="E137" s="220" t="s">
        <v>248</v>
      </c>
      <c r="F137" s="221" t="s">
        <v>249</v>
      </c>
      <c r="G137" s="222" t="s">
        <v>192</v>
      </c>
      <c r="H137" s="223">
        <v>234.30000000000001</v>
      </c>
      <c r="I137" s="224"/>
      <c r="J137" s="225">
        <f>ROUND(I137*H137,2)</f>
        <v>0</v>
      </c>
      <c r="K137" s="221" t="s">
        <v>184</v>
      </c>
      <c r="L137" s="70"/>
      <c r="M137" s="226" t="s">
        <v>21</v>
      </c>
      <c r="N137" s="227" t="s">
        <v>45</v>
      </c>
      <c r="O137" s="45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AR137" s="22" t="s">
        <v>185</v>
      </c>
      <c r="AT137" s="22" t="s">
        <v>180</v>
      </c>
      <c r="AU137" s="22" t="s">
        <v>84</v>
      </c>
      <c r="AY137" s="22" t="s">
        <v>178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22" t="s">
        <v>82</v>
      </c>
      <c r="BK137" s="230">
        <f>ROUND(I137*H137,2)</f>
        <v>0</v>
      </c>
      <c r="BL137" s="22" t="s">
        <v>185</v>
      </c>
      <c r="BM137" s="22" t="s">
        <v>612</v>
      </c>
    </row>
    <row r="138" s="12" customFormat="1">
      <c r="B138" s="242"/>
      <c r="C138" s="243"/>
      <c r="D138" s="233" t="s">
        <v>187</v>
      </c>
      <c r="E138" s="244" t="s">
        <v>21</v>
      </c>
      <c r="F138" s="245" t="s">
        <v>613</v>
      </c>
      <c r="G138" s="243"/>
      <c r="H138" s="246">
        <v>234.30000000000001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AT138" s="252" t="s">
        <v>187</v>
      </c>
      <c r="AU138" s="252" t="s">
        <v>84</v>
      </c>
      <c r="AV138" s="12" t="s">
        <v>84</v>
      </c>
      <c r="AW138" s="12" t="s">
        <v>37</v>
      </c>
      <c r="AX138" s="12" t="s">
        <v>82</v>
      </c>
      <c r="AY138" s="252" t="s">
        <v>178</v>
      </c>
    </row>
    <row r="139" s="1" customFormat="1" ht="16.5" customHeight="1">
      <c r="B139" s="44"/>
      <c r="C139" s="253" t="s">
        <v>9</v>
      </c>
      <c r="D139" s="253" t="s">
        <v>209</v>
      </c>
      <c r="E139" s="254" t="s">
        <v>253</v>
      </c>
      <c r="F139" s="255" t="s">
        <v>254</v>
      </c>
      <c r="G139" s="256" t="s">
        <v>255</v>
      </c>
      <c r="H139" s="257">
        <v>7.0289999999999999</v>
      </c>
      <c r="I139" s="258"/>
      <c r="J139" s="259">
        <f>ROUND(I139*H139,2)</f>
        <v>0</v>
      </c>
      <c r="K139" s="255" t="s">
        <v>184</v>
      </c>
      <c r="L139" s="260"/>
      <c r="M139" s="261" t="s">
        <v>21</v>
      </c>
      <c r="N139" s="262" t="s">
        <v>45</v>
      </c>
      <c r="O139" s="45"/>
      <c r="P139" s="228">
        <f>O139*H139</f>
        <v>0</v>
      </c>
      <c r="Q139" s="228">
        <v>0.001</v>
      </c>
      <c r="R139" s="228">
        <f>Q139*H139</f>
        <v>0.0070289999999999997</v>
      </c>
      <c r="S139" s="228">
        <v>0</v>
      </c>
      <c r="T139" s="229">
        <f>S139*H139</f>
        <v>0</v>
      </c>
      <c r="AR139" s="22" t="s">
        <v>212</v>
      </c>
      <c r="AT139" s="22" t="s">
        <v>209</v>
      </c>
      <c r="AU139" s="22" t="s">
        <v>84</v>
      </c>
      <c r="AY139" s="22" t="s">
        <v>178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22" t="s">
        <v>82</v>
      </c>
      <c r="BK139" s="230">
        <f>ROUND(I139*H139,2)</f>
        <v>0</v>
      </c>
      <c r="BL139" s="22" t="s">
        <v>185</v>
      </c>
      <c r="BM139" s="22" t="s">
        <v>614</v>
      </c>
    </row>
    <row r="140" s="12" customFormat="1">
      <c r="B140" s="242"/>
      <c r="C140" s="243"/>
      <c r="D140" s="233" t="s">
        <v>187</v>
      </c>
      <c r="E140" s="244" t="s">
        <v>21</v>
      </c>
      <c r="F140" s="245" t="s">
        <v>615</v>
      </c>
      <c r="G140" s="243"/>
      <c r="H140" s="246">
        <v>7.0289999999999999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AT140" s="252" t="s">
        <v>187</v>
      </c>
      <c r="AU140" s="252" t="s">
        <v>84</v>
      </c>
      <c r="AV140" s="12" t="s">
        <v>84</v>
      </c>
      <c r="AW140" s="12" t="s">
        <v>37</v>
      </c>
      <c r="AX140" s="12" t="s">
        <v>82</v>
      </c>
      <c r="AY140" s="252" t="s">
        <v>178</v>
      </c>
    </row>
    <row r="141" s="10" customFormat="1" ht="29.88" customHeight="1">
      <c r="B141" s="203"/>
      <c r="C141" s="204"/>
      <c r="D141" s="205" t="s">
        <v>73</v>
      </c>
      <c r="E141" s="217" t="s">
        <v>258</v>
      </c>
      <c r="F141" s="217" t="s">
        <v>259</v>
      </c>
      <c r="G141" s="204"/>
      <c r="H141" s="204"/>
      <c r="I141" s="207"/>
      <c r="J141" s="218">
        <f>BK141</f>
        <v>0</v>
      </c>
      <c r="K141" s="204"/>
      <c r="L141" s="209"/>
      <c r="M141" s="210"/>
      <c r="N141" s="211"/>
      <c r="O141" s="211"/>
      <c r="P141" s="212">
        <f>SUM(P142:P144)</f>
        <v>0</v>
      </c>
      <c r="Q141" s="211"/>
      <c r="R141" s="212">
        <f>SUM(R142:R144)</f>
        <v>0</v>
      </c>
      <c r="S141" s="211"/>
      <c r="T141" s="213">
        <f>SUM(T142:T144)</f>
        <v>0</v>
      </c>
      <c r="AR141" s="214" t="s">
        <v>82</v>
      </c>
      <c r="AT141" s="215" t="s">
        <v>73</v>
      </c>
      <c r="AU141" s="215" t="s">
        <v>82</v>
      </c>
      <c r="AY141" s="214" t="s">
        <v>178</v>
      </c>
      <c r="BK141" s="216">
        <f>SUM(BK142:BK144)</f>
        <v>0</v>
      </c>
    </row>
    <row r="142" s="1" customFormat="1" ht="25.5" customHeight="1">
      <c r="B142" s="44"/>
      <c r="C142" s="219" t="s">
        <v>143</v>
      </c>
      <c r="D142" s="219" t="s">
        <v>180</v>
      </c>
      <c r="E142" s="220" t="s">
        <v>260</v>
      </c>
      <c r="F142" s="221" t="s">
        <v>261</v>
      </c>
      <c r="G142" s="222" t="s">
        <v>235</v>
      </c>
      <c r="H142" s="223">
        <v>30.024000000000001</v>
      </c>
      <c r="I142" s="224"/>
      <c r="J142" s="225">
        <f>ROUND(I142*H142,2)</f>
        <v>0</v>
      </c>
      <c r="K142" s="221" t="s">
        <v>184</v>
      </c>
      <c r="L142" s="70"/>
      <c r="M142" s="226" t="s">
        <v>21</v>
      </c>
      <c r="N142" s="227" t="s">
        <v>45</v>
      </c>
      <c r="O142" s="45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AR142" s="22" t="s">
        <v>185</v>
      </c>
      <c r="AT142" s="22" t="s">
        <v>180</v>
      </c>
      <c r="AU142" s="22" t="s">
        <v>84</v>
      </c>
      <c r="AY142" s="22" t="s">
        <v>178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22" t="s">
        <v>82</v>
      </c>
      <c r="BK142" s="230">
        <f>ROUND(I142*H142,2)</f>
        <v>0</v>
      </c>
      <c r="BL142" s="22" t="s">
        <v>185</v>
      </c>
      <c r="BM142" s="22" t="s">
        <v>616</v>
      </c>
    </row>
    <row r="143" s="11" customFormat="1">
      <c r="B143" s="231"/>
      <c r="C143" s="232"/>
      <c r="D143" s="233" t="s">
        <v>187</v>
      </c>
      <c r="E143" s="234" t="s">
        <v>21</v>
      </c>
      <c r="F143" s="235" t="s">
        <v>263</v>
      </c>
      <c r="G143" s="232"/>
      <c r="H143" s="234" t="s">
        <v>21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AT143" s="241" t="s">
        <v>187</v>
      </c>
      <c r="AU143" s="241" t="s">
        <v>84</v>
      </c>
      <c r="AV143" s="11" t="s">
        <v>82</v>
      </c>
      <c r="AW143" s="11" t="s">
        <v>37</v>
      </c>
      <c r="AX143" s="11" t="s">
        <v>74</v>
      </c>
      <c r="AY143" s="241" t="s">
        <v>178</v>
      </c>
    </row>
    <row r="144" s="12" customFormat="1">
      <c r="B144" s="242"/>
      <c r="C144" s="243"/>
      <c r="D144" s="233" t="s">
        <v>187</v>
      </c>
      <c r="E144" s="244" t="s">
        <v>21</v>
      </c>
      <c r="F144" s="245" t="s">
        <v>617</v>
      </c>
      <c r="G144" s="243"/>
      <c r="H144" s="246">
        <v>30.024000000000001</v>
      </c>
      <c r="I144" s="247"/>
      <c r="J144" s="243"/>
      <c r="K144" s="243"/>
      <c r="L144" s="248"/>
      <c r="M144" s="263"/>
      <c r="N144" s="264"/>
      <c r="O144" s="264"/>
      <c r="P144" s="264"/>
      <c r="Q144" s="264"/>
      <c r="R144" s="264"/>
      <c r="S144" s="264"/>
      <c r="T144" s="265"/>
      <c r="AT144" s="252" t="s">
        <v>187</v>
      </c>
      <c r="AU144" s="252" t="s">
        <v>84</v>
      </c>
      <c r="AV144" s="12" t="s">
        <v>84</v>
      </c>
      <c r="AW144" s="12" t="s">
        <v>37</v>
      </c>
      <c r="AX144" s="12" t="s">
        <v>82</v>
      </c>
      <c r="AY144" s="252" t="s">
        <v>178</v>
      </c>
    </row>
    <row r="145" s="1" customFormat="1" ht="6.96" customHeight="1">
      <c r="B145" s="65"/>
      <c r="C145" s="66"/>
      <c r="D145" s="66"/>
      <c r="E145" s="66"/>
      <c r="F145" s="66"/>
      <c r="G145" s="66"/>
      <c r="H145" s="66"/>
      <c r="I145" s="164"/>
      <c r="J145" s="66"/>
      <c r="K145" s="66"/>
      <c r="L145" s="70"/>
    </row>
  </sheetData>
  <sheetProtection sheet="1" autoFilter="0" formatColumns="0" formatRows="0" objects="1" scenarios="1" spinCount="100000" saltValue="iGHotsXnSPoHx1lIdvvciWewYYTey3b0tGK9sNbG+yuT7iShVfYvBttM5qmBWhst6FGSo564DeMLl0pTp38wqw==" hashValue="ag9NfrZcZ66/N9LviPlnFmm1yjSXrS5iOF1tfIMgGU6RW5zogY6+PIcEQjMGzX8iIrPUrFtn89193RrvGA/D2Q==" algorithmName="SHA-512" password="CC35"/>
  <autoFilter ref="C79:K144"/>
  <mergeCells count="10">
    <mergeCell ref="E7:H7"/>
    <mergeCell ref="E9:H9"/>
    <mergeCell ref="E24:H24"/>
    <mergeCell ref="E45:H45"/>
    <mergeCell ref="E47:H47"/>
    <mergeCell ref="J51:J52"/>
    <mergeCell ref="E70:H70"/>
    <mergeCell ref="E72:H72"/>
    <mergeCell ref="G1:H1"/>
    <mergeCell ref="L2:V2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146</v>
      </c>
      <c r="G1" s="137" t="s">
        <v>147</v>
      </c>
      <c r="H1" s="137"/>
      <c r="I1" s="138"/>
      <c r="J1" s="137" t="s">
        <v>148</v>
      </c>
      <c r="K1" s="136" t="s">
        <v>149</v>
      </c>
      <c r="L1" s="137" t="s">
        <v>150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125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84</v>
      </c>
    </row>
    <row r="4" ht="36.96" customHeight="1">
      <c r="B4" s="26"/>
      <c r="C4" s="27"/>
      <c r="D4" s="28" t="s">
        <v>151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Rekonstrukce zahrady mateřské školky, MŠ Harmonie, Zlepšovatelů 1502/27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152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618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4" t="s">
        <v>25</v>
      </c>
      <c r="J12" s="145" t="str">
        <f>'Rekapitulace stavby'!AN8</f>
        <v>6. 12. 2018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4" t="s">
        <v>28</v>
      </c>
      <c r="J14" s="33" t="s">
        <v>29</v>
      </c>
      <c r="K14" s="49"/>
    </row>
    <row r="15" s="1" customFormat="1" ht="18" customHeight="1">
      <c r="B15" s="44"/>
      <c r="C15" s="45"/>
      <c r="D15" s="45"/>
      <c r="E15" s="33" t="s">
        <v>30</v>
      </c>
      <c r="F15" s="45"/>
      <c r="G15" s="45"/>
      <c r="H15" s="45"/>
      <c r="I15" s="144" t="s">
        <v>31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32</v>
      </c>
      <c r="E17" s="45"/>
      <c r="F17" s="45"/>
      <c r="G17" s="45"/>
      <c r="H17" s="45"/>
      <c r="I17" s="144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31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34</v>
      </c>
      <c r="E20" s="45"/>
      <c r="F20" s="45"/>
      <c r="G20" s="45"/>
      <c r="H20" s="45"/>
      <c r="I20" s="144" t="s">
        <v>28</v>
      </c>
      <c r="J20" s="33" t="s">
        <v>35</v>
      </c>
      <c r="K20" s="49"/>
    </row>
    <row r="21" s="1" customFormat="1" ht="18" customHeight="1">
      <c r="B21" s="44"/>
      <c r="C21" s="45"/>
      <c r="D21" s="45"/>
      <c r="E21" s="33" t="s">
        <v>36</v>
      </c>
      <c r="F21" s="45"/>
      <c r="G21" s="45"/>
      <c r="H21" s="45"/>
      <c r="I21" s="144" t="s">
        <v>31</v>
      </c>
      <c r="J21" s="33" t="s">
        <v>21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21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40</v>
      </c>
      <c r="E27" s="45"/>
      <c r="F27" s="45"/>
      <c r="G27" s="45"/>
      <c r="H27" s="45"/>
      <c r="I27" s="142"/>
      <c r="J27" s="153">
        <f>ROUND(J79,2)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42</v>
      </c>
      <c r="G29" s="45"/>
      <c r="H29" s="45"/>
      <c r="I29" s="154" t="s">
        <v>41</v>
      </c>
      <c r="J29" s="50" t="s">
        <v>43</v>
      </c>
      <c r="K29" s="49"/>
    </row>
    <row r="30" s="1" customFormat="1" ht="14.4" customHeight="1">
      <c r="B30" s="44"/>
      <c r="C30" s="45"/>
      <c r="D30" s="53" t="s">
        <v>44</v>
      </c>
      <c r="E30" s="53" t="s">
        <v>45</v>
      </c>
      <c r="F30" s="155">
        <f>ROUND(SUM(BE79:BE92), 2)</f>
        <v>0</v>
      </c>
      <c r="G30" s="45"/>
      <c r="H30" s="45"/>
      <c r="I30" s="156">
        <v>0.20999999999999999</v>
      </c>
      <c r="J30" s="155">
        <f>ROUND(ROUND((SUM(BE79:BE92)), 2)*I30, 2)</f>
        <v>0</v>
      </c>
      <c r="K30" s="49"/>
    </row>
    <row r="31" s="1" customFormat="1" ht="14.4" customHeight="1">
      <c r="B31" s="44"/>
      <c r="C31" s="45"/>
      <c r="D31" s="45"/>
      <c r="E31" s="53" t="s">
        <v>46</v>
      </c>
      <c r="F31" s="155">
        <f>ROUND(SUM(BF79:BF92), 2)</f>
        <v>0</v>
      </c>
      <c r="G31" s="45"/>
      <c r="H31" s="45"/>
      <c r="I31" s="156">
        <v>0.14999999999999999</v>
      </c>
      <c r="J31" s="155">
        <f>ROUND(ROUND((SUM(BF79:BF92)),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47</v>
      </c>
      <c r="F32" s="155">
        <f>ROUND(SUM(BG79:BG92),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48</v>
      </c>
      <c r="F33" s="155">
        <f>ROUND(SUM(BH79:BH92),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49</v>
      </c>
      <c r="F34" s="155">
        <f>ROUND(SUM(BI79:BI92),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50</v>
      </c>
      <c r="E36" s="96"/>
      <c r="F36" s="96"/>
      <c r="G36" s="159" t="s">
        <v>51</v>
      </c>
      <c r="H36" s="160" t="s">
        <v>52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154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Rekonstrukce zahrady mateřské školky, MŠ Harmonie, Zlepšovatelů 1502/27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152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15 - Indiánská vesnička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číslo parcely 245/4</v>
      </c>
      <c r="G49" s="45"/>
      <c r="H49" s="45"/>
      <c r="I49" s="144" t="s">
        <v>25</v>
      </c>
      <c r="J49" s="145" t="str">
        <f>IF(J12="","",J12)</f>
        <v>6. 12. 2018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MŠ Harmonie</v>
      </c>
      <c r="G51" s="45"/>
      <c r="H51" s="45"/>
      <c r="I51" s="144" t="s">
        <v>34</v>
      </c>
      <c r="J51" s="42" t="str">
        <f>E21</f>
        <v>Ing. Dagmar Rudolfová, Ing. Miroslava Najman</v>
      </c>
      <c r="K51" s="49"/>
    </row>
    <row r="52" s="1" customFormat="1" ht="14.4" customHeight="1">
      <c r="B52" s="44"/>
      <c r="C52" s="38" t="s">
        <v>32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155</v>
      </c>
      <c r="D54" s="157"/>
      <c r="E54" s="157"/>
      <c r="F54" s="157"/>
      <c r="G54" s="157"/>
      <c r="H54" s="157"/>
      <c r="I54" s="171"/>
      <c r="J54" s="172" t="s">
        <v>156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157</v>
      </c>
      <c r="D56" s="45"/>
      <c r="E56" s="45"/>
      <c r="F56" s="45"/>
      <c r="G56" s="45"/>
      <c r="H56" s="45"/>
      <c r="I56" s="142"/>
      <c r="J56" s="153">
        <f>J79</f>
        <v>0</v>
      </c>
      <c r="K56" s="49"/>
      <c r="AU56" s="22" t="s">
        <v>158</v>
      </c>
    </row>
    <row r="57" s="7" customFormat="1" ht="24.96" customHeight="1">
      <c r="B57" s="175"/>
      <c r="C57" s="176"/>
      <c r="D57" s="177" t="s">
        <v>159</v>
      </c>
      <c r="E57" s="178"/>
      <c r="F57" s="178"/>
      <c r="G57" s="178"/>
      <c r="H57" s="178"/>
      <c r="I57" s="179"/>
      <c r="J57" s="180">
        <f>J80</f>
        <v>0</v>
      </c>
      <c r="K57" s="181"/>
    </row>
    <row r="58" s="8" customFormat="1" ht="19.92" customHeight="1">
      <c r="B58" s="182"/>
      <c r="C58" s="183"/>
      <c r="D58" s="184" t="s">
        <v>160</v>
      </c>
      <c r="E58" s="185"/>
      <c r="F58" s="185"/>
      <c r="G58" s="185"/>
      <c r="H58" s="185"/>
      <c r="I58" s="186"/>
      <c r="J58" s="187">
        <f>J81</f>
        <v>0</v>
      </c>
      <c r="K58" s="188"/>
    </row>
    <row r="59" s="8" customFormat="1" ht="19.92" customHeight="1">
      <c r="B59" s="182"/>
      <c r="C59" s="183"/>
      <c r="D59" s="184" t="s">
        <v>266</v>
      </c>
      <c r="E59" s="185"/>
      <c r="F59" s="185"/>
      <c r="G59" s="185"/>
      <c r="H59" s="185"/>
      <c r="I59" s="186"/>
      <c r="J59" s="187">
        <f>J88</f>
        <v>0</v>
      </c>
      <c r="K59" s="188"/>
    </row>
    <row r="60" s="1" customFormat="1" ht="21.84" customHeight="1">
      <c r="B60" s="44"/>
      <c r="C60" s="45"/>
      <c r="D60" s="45"/>
      <c r="E60" s="45"/>
      <c r="F60" s="45"/>
      <c r="G60" s="45"/>
      <c r="H60" s="45"/>
      <c r="I60" s="142"/>
      <c r="J60" s="45"/>
      <c r="K60" s="49"/>
    </row>
    <row r="61" s="1" customFormat="1" ht="6.96" customHeight="1">
      <c r="B61" s="65"/>
      <c r="C61" s="66"/>
      <c r="D61" s="66"/>
      <c r="E61" s="66"/>
      <c r="F61" s="66"/>
      <c r="G61" s="66"/>
      <c r="H61" s="66"/>
      <c r="I61" s="164"/>
      <c r="J61" s="66"/>
      <c r="K61" s="67"/>
    </row>
    <row r="65" s="1" customFormat="1" ht="6.96" customHeight="1">
      <c r="B65" s="68"/>
      <c r="C65" s="69"/>
      <c r="D65" s="69"/>
      <c r="E65" s="69"/>
      <c r="F65" s="69"/>
      <c r="G65" s="69"/>
      <c r="H65" s="69"/>
      <c r="I65" s="167"/>
      <c r="J65" s="69"/>
      <c r="K65" s="69"/>
      <c r="L65" s="70"/>
    </row>
    <row r="66" s="1" customFormat="1" ht="36.96" customHeight="1">
      <c r="B66" s="44"/>
      <c r="C66" s="71" t="s">
        <v>162</v>
      </c>
      <c r="D66" s="72"/>
      <c r="E66" s="72"/>
      <c r="F66" s="72"/>
      <c r="G66" s="72"/>
      <c r="H66" s="72"/>
      <c r="I66" s="189"/>
      <c r="J66" s="72"/>
      <c r="K66" s="72"/>
      <c r="L66" s="70"/>
    </row>
    <row r="67" s="1" customFormat="1" ht="6.96" customHeight="1">
      <c r="B67" s="44"/>
      <c r="C67" s="72"/>
      <c r="D67" s="72"/>
      <c r="E67" s="72"/>
      <c r="F67" s="72"/>
      <c r="G67" s="72"/>
      <c r="H67" s="72"/>
      <c r="I67" s="189"/>
      <c r="J67" s="72"/>
      <c r="K67" s="72"/>
      <c r="L67" s="70"/>
    </row>
    <row r="68" s="1" customFormat="1" ht="14.4" customHeight="1">
      <c r="B68" s="44"/>
      <c r="C68" s="74" t="s">
        <v>18</v>
      </c>
      <c r="D68" s="72"/>
      <c r="E68" s="72"/>
      <c r="F68" s="72"/>
      <c r="G68" s="72"/>
      <c r="H68" s="72"/>
      <c r="I68" s="189"/>
      <c r="J68" s="72"/>
      <c r="K68" s="72"/>
      <c r="L68" s="70"/>
    </row>
    <row r="69" s="1" customFormat="1" ht="16.5" customHeight="1">
      <c r="B69" s="44"/>
      <c r="C69" s="72"/>
      <c r="D69" s="72"/>
      <c r="E69" s="190" t="str">
        <f>E7</f>
        <v>Rekonstrukce zahrady mateřské školky, MŠ Harmonie, Zlepšovatelů 1502/27</v>
      </c>
      <c r="F69" s="74"/>
      <c r="G69" s="74"/>
      <c r="H69" s="74"/>
      <c r="I69" s="189"/>
      <c r="J69" s="72"/>
      <c r="K69" s="72"/>
      <c r="L69" s="70"/>
    </row>
    <row r="70" s="1" customFormat="1" ht="14.4" customHeight="1">
      <c r="B70" s="44"/>
      <c r="C70" s="74" t="s">
        <v>152</v>
      </c>
      <c r="D70" s="72"/>
      <c r="E70" s="72"/>
      <c r="F70" s="72"/>
      <c r="G70" s="72"/>
      <c r="H70" s="72"/>
      <c r="I70" s="189"/>
      <c r="J70" s="72"/>
      <c r="K70" s="72"/>
      <c r="L70" s="70"/>
    </row>
    <row r="71" s="1" customFormat="1" ht="17.25" customHeight="1">
      <c r="B71" s="44"/>
      <c r="C71" s="72"/>
      <c r="D71" s="72"/>
      <c r="E71" s="80" t="str">
        <f>E9</f>
        <v>15 - Indiánská vesnička</v>
      </c>
      <c r="F71" s="72"/>
      <c r="G71" s="72"/>
      <c r="H71" s="72"/>
      <c r="I71" s="189"/>
      <c r="J71" s="72"/>
      <c r="K71" s="72"/>
      <c r="L71" s="70"/>
    </row>
    <row r="72" s="1" customFormat="1" ht="6.96" customHeight="1">
      <c r="B72" s="44"/>
      <c r="C72" s="72"/>
      <c r="D72" s="72"/>
      <c r="E72" s="72"/>
      <c r="F72" s="72"/>
      <c r="G72" s="72"/>
      <c r="H72" s="72"/>
      <c r="I72" s="189"/>
      <c r="J72" s="72"/>
      <c r="K72" s="72"/>
      <c r="L72" s="70"/>
    </row>
    <row r="73" s="1" customFormat="1" ht="18" customHeight="1">
      <c r="B73" s="44"/>
      <c r="C73" s="74" t="s">
        <v>23</v>
      </c>
      <c r="D73" s="72"/>
      <c r="E73" s="72"/>
      <c r="F73" s="191" t="str">
        <f>F12</f>
        <v>číslo parcely 245/4</v>
      </c>
      <c r="G73" s="72"/>
      <c r="H73" s="72"/>
      <c r="I73" s="192" t="s">
        <v>25</v>
      </c>
      <c r="J73" s="83" t="str">
        <f>IF(J12="","",J12)</f>
        <v>6. 12. 2018</v>
      </c>
      <c r="K73" s="72"/>
      <c r="L73" s="70"/>
    </row>
    <row r="74" s="1" customFormat="1" ht="6.96" customHeight="1">
      <c r="B74" s="44"/>
      <c r="C74" s="72"/>
      <c r="D74" s="72"/>
      <c r="E74" s="72"/>
      <c r="F74" s="72"/>
      <c r="G74" s="72"/>
      <c r="H74" s="72"/>
      <c r="I74" s="189"/>
      <c r="J74" s="72"/>
      <c r="K74" s="72"/>
      <c r="L74" s="70"/>
    </row>
    <row r="75" s="1" customFormat="1">
      <c r="B75" s="44"/>
      <c r="C75" s="74" t="s">
        <v>27</v>
      </c>
      <c r="D75" s="72"/>
      <c r="E75" s="72"/>
      <c r="F75" s="191" t="str">
        <f>E15</f>
        <v>MŠ Harmonie</v>
      </c>
      <c r="G75" s="72"/>
      <c r="H75" s="72"/>
      <c r="I75" s="192" t="s">
        <v>34</v>
      </c>
      <c r="J75" s="191" t="str">
        <f>E21</f>
        <v>Ing. Dagmar Rudolfová, Ing. Miroslava Najman</v>
      </c>
      <c r="K75" s="72"/>
      <c r="L75" s="70"/>
    </row>
    <row r="76" s="1" customFormat="1" ht="14.4" customHeight="1">
      <c r="B76" s="44"/>
      <c r="C76" s="74" t="s">
        <v>32</v>
      </c>
      <c r="D76" s="72"/>
      <c r="E76" s="72"/>
      <c r="F76" s="191" t="str">
        <f>IF(E18="","",E18)</f>
        <v/>
      </c>
      <c r="G76" s="72"/>
      <c r="H76" s="72"/>
      <c r="I76" s="189"/>
      <c r="J76" s="72"/>
      <c r="K76" s="72"/>
      <c r="L76" s="70"/>
    </row>
    <row r="77" s="1" customFormat="1" ht="10.32" customHeight="1">
      <c r="B77" s="44"/>
      <c r="C77" s="72"/>
      <c r="D77" s="72"/>
      <c r="E77" s="72"/>
      <c r="F77" s="72"/>
      <c r="G77" s="72"/>
      <c r="H77" s="72"/>
      <c r="I77" s="189"/>
      <c r="J77" s="72"/>
      <c r="K77" s="72"/>
      <c r="L77" s="70"/>
    </row>
    <row r="78" s="9" customFormat="1" ht="29.28" customHeight="1">
      <c r="B78" s="193"/>
      <c r="C78" s="194" t="s">
        <v>163</v>
      </c>
      <c r="D78" s="195" t="s">
        <v>59</v>
      </c>
      <c r="E78" s="195" t="s">
        <v>55</v>
      </c>
      <c r="F78" s="195" t="s">
        <v>164</v>
      </c>
      <c r="G78" s="195" t="s">
        <v>165</v>
      </c>
      <c r="H78" s="195" t="s">
        <v>166</v>
      </c>
      <c r="I78" s="196" t="s">
        <v>167</v>
      </c>
      <c r="J78" s="195" t="s">
        <v>156</v>
      </c>
      <c r="K78" s="197" t="s">
        <v>168</v>
      </c>
      <c r="L78" s="198"/>
      <c r="M78" s="100" t="s">
        <v>169</v>
      </c>
      <c r="N78" s="101" t="s">
        <v>44</v>
      </c>
      <c r="O78" s="101" t="s">
        <v>170</v>
      </c>
      <c r="P78" s="101" t="s">
        <v>171</v>
      </c>
      <c r="Q78" s="101" t="s">
        <v>172</v>
      </c>
      <c r="R78" s="101" t="s">
        <v>173</v>
      </c>
      <c r="S78" s="101" t="s">
        <v>174</v>
      </c>
      <c r="T78" s="102" t="s">
        <v>175</v>
      </c>
    </row>
    <row r="79" s="1" customFormat="1" ht="29.28" customHeight="1">
      <c r="B79" s="44"/>
      <c r="C79" s="106" t="s">
        <v>157</v>
      </c>
      <c r="D79" s="72"/>
      <c r="E79" s="72"/>
      <c r="F79" s="72"/>
      <c r="G79" s="72"/>
      <c r="H79" s="72"/>
      <c r="I79" s="189"/>
      <c r="J79" s="199">
        <f>BK79</f>
        <v>0</v>
      </c>
      <c r="K79" s="72"/>
      <c r="L79" s="70"/>
      <c r="M79" s="103"/>
      <c r="N79" s="104"/>
      <c r="O79" s="104"/>
      <c r="P79" s="200">
        <f>P80</f>
        <v>0</v>
      </c>
      <c r="Q79" s="104"/>
      <c r="R79" s="200">
        <f>R80</f>
        <v>8.9999999999999992E-05</v>
      </c>
      <c r="S79" s="104"/>
      <c r="T79" s="201">
        <f>T80</f>
        <v>0</v>
      </c>
      <c r="AT79" s="22" t="s">
        <v>73</v>
      </c>
      <c r="AU79" s="22" t="s">
        <v>158</v>
      </c>
      <c r="BK79" s="202">
        <f>BK80</f>
        <v>0</v>
      </c>
    </row>
    <row r="80" s="10" customFormat="1" ht="37.44001" customHeight="1">
      <c r="B80" s="203"/>
      <c r="C80" s="204"/>
      <c r="D80" s="205" t="s">
        <v>73</v>
      </c>
      <c r="E80" s="206" t="s">
        <v>176</v>
      </c>
      <c r="F80" s="206" t="s">
        <v>177</v>
      </c>
      <c r="G80" s="204"/>
      <c r="H80" s="204"/>
      <c r="I80" s="207"/>
      <c r="J80" s="208">
        <f>BK80</f>
        <v>0</v>
      </c>
      <c r="K80" s="204"/>
      <c r="L80" s="209"/>
      <c r="M80" s="210"/>
      <c r="N80" s="211"/>
      <c r="O80" s="211"/>
      <c r="P80" s="212">
        <f>P81+P88</f>
        <v>0</v>
      </c>
      <c r="Q80" s="211"/>
      <c r="R80" s="212">
        <f>R81+R88</f>
        <v>8.9999999999999992E-05</v>
      </c>
      <c r="S80" s="211"/>
      <c r="T80" s="213">
        <f>T81+T88</f>
        <v>0</v>
      </c>
      <c r="AR80" s="214" t="s">
        <v>82</v>
      </c>
      <c r="AT80" s="215" t="s">
        <v>73</v>
      </c>
      <c r="AU80" s="215" t="s">
        <v>74</v>
      </c>
      <c r="AY80" s="214" t="s">
        <v>178</v>
      </c>
      <c r="BK80" s="216">
        <f>BK81+BK88</f>
        <v>0</v>
      </c>
    </row>
    <row r="81" s="10" customFormat="1" ht="19.92" customHeight="1">
      <c r="B81" s="203"/>
      <c r="C81" s="204"/>
      <c r="D81" s="205" t="s">
        <v>73</v>
      </c>
      <c r="E81" s="217" t="s">
        <v>82</v>
      </c>
      <c r="F81" s="217" t="s">
        <v>179</v>
      </c>
      <c r="G81" s="204"/>
      <c r="H81" s="204"/>
      <c r="I81" s="207"/>
      <c r="J81" s="218">
        <f>BK81</f>
        <v>0</v>
      </c>
      <c r="K81" s="204"/>
      <c r="L81" s="209"/>
      <c r="M81" s="210"/>
      <c r="N81" s="211"/>
      <c r="O81" s="211"/>
      <c r="P81" s="212">
        <f>SUM(P82:P87)</f>
        <v>0</v>
      </c>
      <c r="Q81" s="211"/>
      <c r="R81" s="212">
        <f>SUM(R82:R87)</f>
        <v>8.9999999999999992E-05</v>
      </c>
      <c r="S81" s="211"/>
      <c r="T81" s="213">
        <f>SUM(T82:T87)</f>
        <v>0</v>
      </c>
      <c r="AR81" s="214" t="s">
        <v>82</v>
      </c>
      <c r="AT81" s="215" t="s">
        <v>73</v>
      </c>
      <c r="AU81" s="215" t="s">
        <v>82</v>
      </c>
      <c r="AY81" s="214" t="s">
        <v>178</v>
      </c>
      <c r="BK81" s="216">
        <f>SUM(BK82:BK87)</f>
        <v>0</v>
      </c>
    </row>
    <row r="82" s="1" customFormat="1" ht="38.25" customHeight="1">
      <c r="B82" s="44"/>
      <c r="C82" s="219" t="s">
        <v>82</v>
      </c>
      <c r="D82" s="219" t="s">
        <v>180</v>
      </c>
      <c r="E82" s="220" t="s">
        <v>190</v>
      </c>
      <c r="F82" s="221" t="s">
        <v>191</v>
      </c>
      <c r="G82" s="222" t="s">
        <v>192</v>
      </c>
      <c r="H82" s="223">
        <v>3</v>
      </c>
      <c r="I82" s="224"/>
      <c r="J82" s="225">
        <f>ROUND(I82*H82,2)</f>
        <v>0</v>
      </c>
      <c r="K82" s="221" t="s">
        <v>184</v>
      </c>
      <c r="L82" s="70"/>
      <c r="M82" s="226" t="s">
        <v>21</v>
      </c>
      <c r="N82" s="227" t="s">
        <v>45</v>
      </c>
      <c r="O82" s="45"/>
      <c r="P82" s="228">
        <f>O82*H82</f>
        <v>0</v>
      </c>
      <c r="Q82" s="228">
        <v>0</v>
      </c>
      <c r="R82" s="228">
        <f>Q82*H82</f>
        <v>0</v>
      </c>
      <c r="S82" s="228">
        <v>0</v>
      </c>
      <c r="T82" s="229">
        <f>S82*H82</f>
        <v>0</v>
      </c>
      <c r="AR82" s="22" t="s">
        <v>185</v>
      </c>
      <c r="AT82" s="22" t="s">
        <v>180</v>
      </c>
      <c r="AU82" s="22" t="s">
        <v>84</v>
      </c>
      <c r="AY82" s="22" t="s">
        <v>178</v>
      </c>
      <c r="BE82" s="230">
        <f>IF(N82="základní",J82,0)</f>
        <v>0</v>
      </c>
      <c r="BF82" s="230">
        <f>IF(N82="snížená",J82,0)</f>
        <v>0</v>
      </c>
      <c r="BG82" s="230">
        <f>IF(N82="zákl. přenesená",J82,0)</f>
        <v>0</v>
      </c>
      <c r="BH82" s="230">
        <f>IF(N82="sníž. přenesená",J82,0)</f>
        <v>0</v>
      </c>
      <c r="BI82" s="230">
        <f>IF(N82="nulová",J82,0)</f>
        <v>0</v>
      </c>
      <c r="BJ82" s="22" t="s">
        <v>82</v>
      </c>
      <c r="BK82" s="230">
        <f>ROUND(I82*H82,2)</f>
        <v>0</v>
      </c>
      <c r="BL82" s="22" t="s">
        <v>185</v>
      </c>
      <c r="BM82" s="22" t="s">
        <v>619</v>
      </c>
    </row>
    <row r="83" s="11" customFormat="1">
      <c r="B83" s="231"/>
      <c r="C83" s="232"/>
      <c r="D83" s="233" t="s">
        <v>187</v>
      </c>
      <c r="E83" s="234" t="s">
        <v>21</v>
      </c>
      <c r="F83" s="235" t="s">
        <v>620</v>
      </c>
      <c r="G83" s="232"/>
      <c r="H83" s="234" t="s">
        <v>21</v>
      </c>
      <c r="I83" s="236"/>
      <c r="J83" s="232"/>
      <c r="K83" s="232"/>
      <c r="L83" s="237"/>
      <c r="M83" s="238"/>
      <c r="N83" s="239"/>
      <c r="O83" s="239"/>
      <c r="P83" s="239"/>
      <c r="Q83" s="239"/>
      <c r="R83" s="239"/>
      <c r="S83" s="239"/>
      <c r="T83" s="240"/>
      <c r="AT83" s="241" t="s">
        <v>187</v>
      </c>
      <c r="AU83" s="241" t="s">
        <v>84</v>
      </c>
      <c r="AV83" s="11" t="s">
        <v>82</v>
      </c>
      <c r="AW83" s="11" t="s">
        <v>37</v>
      </c>
      <c r="AX83" s="11" t="s">
        <v>74</v>
      </c>
      <c r="AY83" s="241" t="s">
        <v>178</v>
      </c>
    </row>
    <row r="84" s="12" customFormat="1">
      <c r="B84" s="242"/>
      <c r="C84" s="243"/>
      <c r="D84" s="233" t="s">
        <v>187</v>
      </c>
      <c r="E84" s="244" t="s">
        <v>21</v>
      </c>
      <c r="F84" s="245" t="s">
        <v>195</v>
      </c>
      <c r="G84" s="243"/>
      <c r="H84" s="246">
        <v>3</v>
      </c>
      <c r="I84" s="247"/>
      <c r="J84" s="243"/>
      <c r="K84" s="243"/>
      <c r="L84" s="248"/>
      <c r="M84" s="249"/>
      <c r="N84" s="250"/>
      <c r="O84" s="250"/>
      <c r="P84" s="250"/>
      <c r="Q84" s="250"/>
      <c r="R84" s="250"/>
      <c r="S84" s="250"/>
      <c r="T84" s="251"/>
      <c r="AT84" s="252" t="s">
        <v>187</v>
      </c>
      <c r="AU84" s="252" t="s">
        <v>84</v>
      </c>
      <c r="AV84" s="12" t="s">
        <v>84</v>
      </c>
      <c r="AW84" s="12" t="s">
        <v>37</v>
      </c>
      <c r="AX84" s="12" t="s">
        <v>82</v>
      </c>
      <c r="AY84" s="252" t="s">
        <v>178</v>
      </c>
    </row>
    <row r="85" s="1" customFormat="1" ht="25.5" customHeight="1">
      <c r="B85" s="44"/>
      <c r="C85" s="219" t="s">
        <v>84</v>
      </c>
      <c r="D85" s="219" t="s">
        <v>180</v>
      </c>
      <c r="E85" s="220" t="s">
        <v>248</v>
      </c>
      <c r="F85" s="221" t="s">
        <v>249</v>
      </c>
      <c r="G85" s="222" t="s">
        <v>192</v>
      </c>
      <c r="H85" s="223">
        <v>3</v>
      </c>
      <c r="I85" s="224"/>
      <c r="J85" s="225">
        <f>ROUND(I85*H85,2)</f>
        <v>0</v>
      </c>
      <c r="K85" s="221" t="s">
        <v>184</v>
      </c>
      <c r="L85" s="70"/>
      <c r="M85" s="226" t="s">
        <v>21</v>
      </c>
      <c r="N85" s="227" t="s">
        <v>45</v>
      </c>
      <c r="O85" s="45"/>
      <c r="P85" s="228">
        <f>O85*H85</f>
        <v>0</v>
      </c>
      <c r="Q85" s="228">
        <v>0</v>
      </c>
      <c r="R85" s="228">
        <f>Q85*H85</f>
        <v>0</v>
      </c>
      <c r="S85" s="228">
        <v>0</v>
      </c>
      <c r="T85" s="229">
        <f>S85*H85</f>
        <v>0</v>
      </c>
      <c r="AR85" s="22" t="s">
        <v>185</v>
      </c>
      <c r="AT85" s="22" t="s">
        <v>180</v>
      </c>
      <c r="AU85" s="22" t="s">
        <v>84</v>
      </c>
      <c r="AY85" s="22" t="s">
        <v>178</v>
      </c>
      <c r="BE85" s="230">
        <f>IF(N85="základní",J85,0)</f>
        <v>0</v>
      </c>
      <c r="BF85" s="230">
        <f>IF(N85="snížená",J85,0)</f>
        <v>0</v>
      </c>
      <c r="BG85" s="230">
        <f>IF(N85="zákl. přenesená",J85,0)</f>
        <v>0</v>
      </c>
      <c r="BH85" s="230">
        <f>IF(N85="sníž. přenesená",J85,0)</f>
        <v>0</v>
      </c>
      <c r="BI85" s="230">
        <f>IF(N85="nulová",J85,0)</f>
        <v>0</v>
      </c>
      <c r="BJ85" s="22" t="s">
        <v>82</v>
      </c>
      <c r="BK85" s="230">
        <f>ROUND(I85*H85,2)</f>
        <v>0</v>
      </c>
      <c r="BL85" s="22" t="s">
        <v>185</v>
      </c>
      <c r="BM85" s="22" t="s">
        <v>621</v>
      </c>
    </row>
    <row r="86" s="1" customFormat="1" ht="16.5" customHeight="1">
      <c r="B86" s="44"/>
      <c r="C86" s="253" t="s">
        <v>195</v>
      </c>
      <c r="D86" s="253" t="s">
        <v>209</v>
      </c>
      <c r="E86" s="254" t="s">
        <v>253</v>
      </c>
      <c r="F86" s="255" t="s">
        <v>254</v>
      </c>
      <c r="G86" s="256" t="s">
        <v>255</v>
      </c>
      <c r="H86" s="257">
        <v>0.089999999999999997</v>
      </c>
      <c r="I86" s="258"/>
      <c r="J86" s="259">
        <f>ROUND(I86*H86,2)</f>
        <v>0</v>
      </c>
      <c r="K86" s="255" t="s">
        <v>184</v>
      </c>
      <c r="L86" s="260"/>
      <c r="M86" s="261" t="s">
        <v>21</v>
      </c>
      <c r="N86" s="262" t="s">
        <v>45</v>
      </c>
      <c r="O86" s="45"/>
      <c r="P86" s="228">
        <f>O86*H86</f>
        <v>0</v>
      </c>
      <c r="Q86" s="228">
        <v>0.001</v>
      </c>
      <c r="R86" s="228">
        <f>Q86*H86</f>
        <v>8.9999999999999992E-05</v>
      </c>
      <c r="S86" s="228">
        <v>0</v>
      </c>
      <c r="T86" s="229">
        <f>S86*H86</f>
        <v>0</v>
      </c>
      <c r="AR86" s="22" t="s">
        <v>212</v>
      </c>
      <c r="AT86" s="22" t="s">
        <v>209</v>
      </c>
      <c r="AU86" s="22" t="s">
        <v>84</v>
      </c>
      <c r="AY86" s="22" t="s">
        <v>178</v>
      </c>
      <c r="BE86" s="230">
        <f>IF(N86="základní",J86,0)</f>
        <v>0</v>
      </c>
      <c r="BF86" s="230">
        <f>IF(N86="snížená",J86,0)</f>
        <v>0</v>
      </c>
      <c r="BG86" s="230">
        <f>IF(N86="zákl. přenesená",J86,0)</f>
        <v>0</v>
      </c>
      <c r="BH86" s="230">
        <f>IF(N86="sníž. přenesená",J86,0)</f>
        <v>0</v>
      </c>
      <c r="BI86" s="230">
        <f>IF(N86="nulová",J86,0)</f>
        <v>0</v>
      </c>
      <c r="BJ86" s="22" t="s">
        <v>82</v>
      </c>
      <c r="BK86" s="230">
        <f>ROUND(I86*H86,2)</f>
        <v>0</v>
      </c>
      <c r="BL86" s="22" t="s">
        <v>185</v>
      </c>
      <c r="BM86" s="22" t="s">
        <v>622</v>
      </c>
    </row>
    <row r="87" s="12" customFormat="1">
      <c r="B87" s="242"/>
      <c r="C87" s="243"/>
      <c r="D87" s="233" t="s">
        <v>187</v>
      </c>
      <c r="E87" s="244" t="s">
        <v>21</v>
      </c>
      <c r="F87" s="245" t="s">
        <v>318</v>
      </c>
      <c r="G87" s="243"/>
      <c r="H87" s="246">
        <v>0.089999999999999997</v>
      </c>
      <c r="I87" s="247"/>
      <c r="J87" s="243"/>
      <c r="K87" s="243"/>
      <c r="L87" s="248"/>
      <c r="M87" s="249"/>
      <c r="N87" s="250"/>
      <c r="O87" s="250"/>
      <c r="P87" s="250"/>
      <c r="Q87" s="250"/>
      <c r="R87" s="250"/>
      <c r="S87" s="250"/>
      <c r="T87" s="251"/>
      <c r="AT87" s="252" t="s">
        <v>187</v>
      </c>
      <c r="AU87" s="252" t="s">
        <v>84</v>
      </c>
      <c r="AV87" s="12" t="s">
        <v>84</v>
      </c>
      <c r="AW87" s="12" t="s">
        <v>37</v>
      </c>
      <c r="AX87" s="12" t="s">
        <v>82</v>
      </c>
      <c r="AY87" s="252" t="s">
        <v>178</v>
      </c>
    </row>
    <row r="88" s="10" customFormat="1" ht="29.88" customHeight="1">
      <c r="B88" s="203"/>
      <c r="C88" s="204"/>
      <c r="D88" s="205" t="s">
        <v>73</v>
      </c>
      <c r="E88" s="217" t="s">
        <v>232</v>
      </c>
      <c r="F88" s="217" t="s">
        <v>267</v>
      </c>
      <c r="G88" s="204"/>
      <c r="H88" s="204"/>
      <c r="I88" s="207"/>
      <c r="J88" s="218">
        <f>BK88</f>
        <v>0</v>
      </c>
      <c r="K88" s="204"/>
      <c r="L88" s="209"/>
      <c r="M88" s="210"/>
      <c r="N88" s="211"/>
      <c r="O88" s="211"/>
      <c r="P88" s="212">
        <f>SUM(P89:P92)</f>
        <v>0</v>
      </c>
      <c r="Q88" s="211"/>
      <c r="R88" s="212">
        <f>SUM(R89:R92)</f>
        <v>0</v>
      </c>
      <c r="S88" s="211"/>
      <c r="T88" s="213">
        <f>SUM(T89:T92)</f>
        <v>0</v>
      </c>
      <c r="AR88" s="214" t="s">
        <v>82</v>
      </c>
      <c r="AT88" s="215" t="s">
        <v>73</v>
      </c>
      <c r="AU88" s="215" t="s">
        <v>82</v>
      </c>
      <c r="AY88" s="214" t="s">
        <v>178</v>
      </c>
      <c r="BK88" s="216">
        <f>SUM(BK89:BK92)</f>
        <v>0</v>
      </c>
    </row>
    <row r="89" s="1" customFormat="1" ht="16.5" customHeight="1">
      <c r="B89" s="44"/>
      <c r="C89" s="219" t="s">
        <v>185</v>
      </c>
      <c r="D89" s="219" t="s">
        <v>180</v>
      </c>
      <c r="E89" s="220" t="s">
        <v>515</v>
      </c>
      <c r="F89" s="221" t="s">
        <v>623</v>
      </c>
      <c r="G89" s="222" t="s">
        <v>218</v>
      </c>
      <c r="H89" s="223">
        <v>3</v>
      </c>
      <c r="I89" s="224"/>
      <c r="J89" s="225">
        <f>ROUND(I89*H89,2)</f>
        <v>0</v>
      </c>
      <c r="K89" s="221" t="s">
        <v>199</v>
      </c>
      <c r="L89" s="70"/>
      <c r="M89" s="226" t="s">
        <v>21</v>
      </c>
      <c r="N89" s="227" t="s">
        <v>45</v>
      </c>
      <c r="O89" s="45"/>
      <c r="P89" s="228">
        <f>O89*H89</f>
        <v>0</v>
      </c>
      <c r="Q89" s="228">
        <v>0</v>
      </c>
      <c r="R89" s="228">
        <f>Q89*H89</f>
        <v>0</v>
      </c>
      <c r="S89" s="228">
        <v>0</v>
      </c>
      <c r="T89" s="229">
        <f>S89*H89</f>
        <v>0</v>
      </c>
      <c r="AR89" s="22" t="s">
        <v>185</v>
      </c>
      <c r="AT89" s="22" t="s">
        <v>180</v>
      </c>
      <c r="AU89" s="22" t="s">
        <v>84</v>
      </c>
      <c r="AY89" s="22" t="s">
        <v>178</v>
      </c>
      <c r="BE89" s="230">
        <f>IF(N89="základní",J89,0)</f>
        <v>0</v>
      </c>
      <c r="BF89" s="230">
        <f>IF(N89="snížená",J89,0)</f>
        <v>0</v>
      </c>
      <c r="BG89" s="230">
        <f>IF(N89="zákl. přenesená",J89,0)</f>
        <v>0</v>
      </c>
      <c r="BH89" s="230">
        <f>IF(N89="sníž. přenesená",J89,0)</f>
        <v>0</v>
      </c>
      <c r="BI89" s="230">
        <f>IF(N89="nulová",J89,0)</f>
        <v>0</v>
      </c>
      <c r="BJ89" s="22" t="s">
        <v>82</v>
      </c>
      <c r="BK89" s="230">
        <f>ROUND(I89*H89,2)</f>
        <v>0</v>
      </c>
      <c r="BL89" s="22" t="s">
        <v>185</v>
      </c>
      <c r="BM89" s="22" t="s">
        <v>624</v>
      </c>
    </row>
    <row r="90" s="11" customFormat="1">
      <c r="B90" s="231"/>
      <c r="C90" s="232"/>
      <c r="D90" s="233" t="s">
        <v>187</v>
      </c>
      <c r="E90" s="234" t="s">
        <v>21</v>
      </c>
      <c r="F90" s="235" t="s">
        <v>625</v>
      </c>
      <c r="G90" s="232"/>
      <c r="H90" s="234" t="s">
        <v>21</v>
      </c>
      <c r="I90" s="236"/>
      <c r="J90" s="232"/>
      <c r="K90" s="232"/>
      <c r="L90" s="237"/>
      <c r="M90" s="238"/>
      <c r="N90" s="239"/>
      <c r="O90" s="239"/>
      <c r="P90" s="239"/>
      <c r="Q90" s="239"/>
      <c r="R90" s="239"/>
      <c r="S90" s="239"/>
      <c r="T90" s="240"/>
      <c r="AT90" s="241" t="s">
        <v>187</v>
      </c>
      <c r="AU90" s="241" t="s">
        <v>84</v>
      </c>
      <c r="AV90" s="11" t="s">
        <v>82</v>
      </c>
      <c r="AW90" s="11" t="s">
        <v>37</v>
      </c>
      <c r="AX90" s="11" t="s">
        <v>74</v>
      </c>
      <c r="AY90" s="241" t="s">
        <v>178</v>
      </c>
    </row>
    <row r="91" s="11" customFormat="1">
      <c r="B91" s="231"/>
      <c r="C91" s="232"/>
      <c r="D91" s="233" t="s">
        <v>187</v>
      </c>
      <c r="E91" s="234" t="s">
        <v>21</v>
      </c>
      <c r="F91" s="235" t="s">
        <v>626</v>
      </c>
      <c r="G91" s="232"/>
      <c r="H91" s="234" t="s">
        <v>21</v>
      </c>
      <c r="I91" s="236"/>
      <c r="J91" s="232"/>
      <c r="K91" s="232"/>
      <c r="L91" s="237"/>
      <c r="M91" s="238"/>
      <c r="N91" s="239"/>
      <c r="O91" s="239"/>
      <c r="P91" s="239"/>
      <c r="Q91" s="239"/>
      <c r="R91" s="239"/>
      <c r="S91" s="239"/>
      <c r="T91" s="240"/>
      <c r="AT91" s="241" t="s">
        <v>187</v>
      </c>
      <c r="AU91" s="241" t="s">
        <v>84</v>
      </c>
      <c r="AV91" s="11" t="s">
        <v>82</v>
      </c>
      <c r="AW91" s="11" t="s">
        <v>37</v>
      </c>
      <c r="AX91" s="11" t="s">
        <v>74</v>
      </c>
      <c r="AY91" s="241" t="s">
        <v>178</v>
      </c>
    </row>
    <row r="92" s="12" customFormat="1">
      <c r="B92" s="242"/>
      <c r="C92" s="243"/>
      <c r="D92" s="233" t="s">
        <v>187</v>
      </c>
      <c r="E92" s="244" t="s">
        <v>21</v>
      </c>
      <c r="F92" s="245" t="s">
        <v>195</v>
      </c>
      <c r="G92" s="243"/>
      <c r="H92" s="246">
        <v>3</v>
      </c>
      <c r="I92" s="247"/>
      <c r="J92" s="243"/>
      <c r="K92" s="243"/>
      <c r="L92" s="248"/>
      <c r="M92" s="263"/>
      <c r="N92" s="264"/>
      <c r="O92" s="264"/>
      <c r="P92" s="264"/>
      <c r="Q92" s="264"/>
      <c r="R92" s="264"/>
      <c r="S92" s="264"/>
      <c r="T92" s="265"/>
      <c r="AT92" s="252" t="s">
        <v>187</v>
      </c>
      <c r="AU92" s="252" t="s">
        <v>84</v>
      </c>
      <c r="AV92" s="12" t="s">
        <v>84</v>
      </c>
      <c r="AW92" s="12" t="s">
        <v>37</v>
      </c>
      <c r="AX92" s="12" t="s">
        <v>82</v>
      </c>
      <c r="AY92" s="252" t="s">
        <v>178</v>
      </c>
    </row>
    <row r="93" s="1" customFormat="1" ht="6.96" customHeight="1">
      <c r="B93" s="65"/>
      <c r="C93" s="66"/>
      <c r="D93" s="66"/>
      <c r="E93" s="66"/>
      <c r="F93" s="66"/>
      <c r="G93" s="66"/>
      <c r="H93" s="66"/>
      <c r="I93" s="164"/>
      <c r="J93" s="66"/>
      <c r="K93" s="66"/>
      <c r="L93" s="70"/>
    </row>
  </sheetData>
  <sheetProtection sheet="1" autoFilter="0" formatColumns="0" formatRows="0" objects="1" scenarios="1" spinCount="100000" saltValue="tXzI0a0jKP2aWXvpwo8Yus2ioMkK4By/iXY7iiHH9Gn98WVshiYgDatZgxte098q20TTswTxh2KXsl0GhGVtYw==" hashValue="909qjvVACKHaywztbi4B593A1I1OydAHKhctWe6+fmV4BnIBHNQlCFeZzlYPI4dkVjW/vPVX6ibzZVUdY3pW4w==" algorithmName="SHA-512" password="CC35"/>
  <autoFilter ref="C78:K92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146</v>
      </c>
      <c r="G1" s="137" t="s">
        <v>147</v>
      </c>
      <c r="H1" s="137"/>
      <c r="I1" s="138"/>
      <c r="J1" s="137" t="s">
        <v>148</v>
      </c>
      <c r="K1" s="136" t="s">
        <v>149</v>
      </c>
      <c r="L1" s="137" t="s">
        <v>150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128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84</v>
      </c>
    </row>
    <row r="4" ht="36.96" customHeight="1">
      <c r="B4" s="26"/>
      <c r="C4" s="27"/>
      <c r="D4" s="28" t="s">
        <v>151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Rekonstrukce zahrady mateřské školky, MŠ Harmonie, Zlepšovatelů 1502/27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152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627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4" t="s">
        <v>25</v>
      </c>
      <c r="J12" s="145" t="str">
        <f>'Rekapitulace stavby'!AN8</f>
        <v>6. 12. 2018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4" t="s">
        <v>28</v>
      </c>
      <c r="J14" s="33" t="s">
        <v>29</v>
      </c>
      <c r="K14" s="49"/>
    </row>
    <row r="15" s="1" customFormat="1" ht="18" customHeight="1">
      <c r="B15" s="44"/>
      <c r="C15" s="45"/>
      <c r="D15" s="45"/>
      <c r="E15" s="33" t="s">
        <v>30</v>
      </c>
      <c r="F15" s="45"/>
      <c r="G15" s="45"/>
      <c r="H15" s="45"/>
      <c r="I15" s="144" t="s">
        <v>31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32</v>
      </c>
      <c r="E17" s="45"/>
      <c r="F17" s="45"/>
      <c r="G17" s="45"/>
      <c r="H17" s="45"/>
      <c r="I17" s="144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31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34</v>
      </c>
      <c r="E20" s="45"/>
      <c r="F20" s="45"/>
      <c r="G20" s="45"/>
      <c r="H20" s="45"/>
      <c r="I20" s="144" t="s">
        <v>28</v>
      </c>
      <c r="J20" s="33" t="s">
        <v>35</v>
      </c>
      <c r="K20" s="49"/>
    </row>
    <row r="21" s="1" customFormat="1" ht="18" customHeight="1">
      <c r="B21" s="44"/>
      <c r="C21" s="45"/>
      <c r="D21" s="45"/>
      <c r="E21" s="33" t="s">
        <v>36</v>
      </c>
      <c r="F21" s="45"/>
      <c r="G21" s="45"/>
      <c r="H21" s="45"/>
      <c r="I21" s="144" t="s">
        <v>31</v>
      </c>
      <c r="J21" s="33" t="s">
        <v>21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21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40</v>
      </c>
      <c r="E27" s="45"/>
      <c r="F27" s="45"/>
      <c r="G27" s="45"/>
      <c r="H27" s="45"/>
      <c r="I27" s="142"/>
      <c r="J27" s="153">
        <f>ROUND(J79,2)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42</v>
      </c>
      <c r="G29" s="45"/>
      <c r="H29" s="45"/>
      <c r="I29" s="154" t="s">
        <v>41</v>
      </c>
      <c r="J29" s="50" t="s">
        <v>43</v>
      </c>
      <c r="K29" s="49"/>
    </row>
    <row r="30" s="1" customFormat="1" ht="14.4" customHeight="1">
      <c r="B30" s="44"/>
      <c r="C30" s="45"/>
      <c r="D30" s="53" t="s">
        <v>44</v>
      </c>
      <c r="E30" s="53" t="s">
        <v>45</v>
      </c>
      <c r="F30" s="155">
        <f>ROUND(SUM(BE79:BE94), 2)</f>
        <v>0</v>
      </c>
      <c r="G30" s="45"/>
      <c r="H30" s="45"/>
      <c r="I30" s="156">
        <v>0.20999999999999999</v>
      </c>
      <c r="J30" s="155">
        <f>ROUND(ROUND((SUM(BE79:BE94)), 2)*I30, 2)</f>
        <v>0</v>
      </c>
      <c r="K30" s="49"/>
    </row>
    <row r="31" s="1" customFormat="1" ht="14.4" customHeight="1">
      <c r="B31" s="44"/>
      <c r="C31" s="45"/>
      <c r="D31" s="45"/>
      <c r="E31" s="53" t="s">
        <v>46</v>
      </c>
      <c r="F31" s="155">
        <f>ROUND(SUM(BF79:BF94), 2)</f>
        <v>0</v>
      </c>
      <c r="G31" s="45"/>
      <c r="H31" s="45"/>
      <c r="I31" s="156">
        <v>0.14999999999999999</v>
      </c>
      <c r="J31" s="155">
        <f>ROUND(ROUND((SUM(BF79:BF94)),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47</v>
      </c>
      <c r="F32" s="155">
        <f>ROUND(SUM(BG79:BG94),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48</v>
      </c>
      <c r="F33" s="155">
        <f>ROUND(SUM(BH79:BH94),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49</v>
      </c>
      <c r="F34" s="155">
        <f>ROUND(SUM(BI79:BI94),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50</v>
      </c>
      <c r="E36" s="96"/>
      <c r="F36" s="96"/>
      <c r="G36" s="159" t="s">
        <v>51</v>
      </c>
      <c r="H36" s="160" t="s">
        <v>52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154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Rekonstrukce zahrady mateřské školky, MŠ Harmonie, Zlepšovatelů 1502/27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152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16 - Rozcestník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číslo parcely 245/4</v>
      </c>
      <c r="G49" s="45"/>
      <c r="H49" s="45"/>
      <c r="I49" s="144" t="s">
        <v>25</v>
      </c>
      <c r="J49" s="145" t="str">
        <f>IF(J12="","",J12)</f>
        <v>6. 12. 2018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MŠ Harmonie</v>
      </c>
      <c r="G51" s="45"/>
      <c r="H51" s="45"/>
      <c r="I51" s="144" t="s">
        <v>34</v>
      </c>
      <c r="J51" s="42" t="str">
        <f>E21</f>
        <v>Ing. Dagmar Rudolfová, Ing. Miroslava Najman</v>
      </c>
      <c r="K51" s="49"/>
    </row>
    <row r="52" s="1" customFormat="1" ht="14.4" customHeight="1">
      <c r="B52" s="44"/>
      <c r="C52" s="38" t="s">
        <v>32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155</v>
      </c>
      <c r="D54" s="157"/>
      <c r="E54" s="157"/>
      <c r="F54" s="157"/>
      <c r="G54" s="157"/>
      <c r="H54" s="157"/>
      <c r="I54" s="171"/>
      <c r="J54" s="172" t="s">
        <v>156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157</v>
      </c>
      <c r="D56" s="45"/>
      <c r="E56" s="45"/>
      <c r="F56" s="45"/>
      <c r="G56" s="45"/>
      <c r="H56" s="45"/>
      <c r="I56" s="142"/>
      <c r="J56" s="153">
        <f>J79</f>
        <v>0</v>
      </c>
      <c r="K56" s="49"/>
      <c r="AU56" s="22" t="s">
        <v>158</v>
      </c>
    </row>
    <row r="57" s="7" customFormat="1" ht="24.96" customHeight="1">
      <c r="B57" s="175"/>
      <c r="C57" s="176"/>
      <c r="D57" s="177" t="s">
        <v>159</v>
      </c>
      <c r="E57" s="178"/>
      <c r="F57" s="178"/>
      <c r="G57" s="178"/>
      <c r="H57" s="178"/>
      <c r="I57" s="179"/>
      <c r="J57" s="180">
        <f>J80</f>
        <v>0</v>
      </c>
      <c r="K57" s="181"/>
    </row>
    <row r="58" s="8" customFormat="1" ht="19.92" customHeight="1">
      <c r="B58" s="182"/>
      <c r="C58" s="183"/>
      <c r="D58" s="184" t="s">
        <v>160</v>
      </c>
      <c r="E58" s="185"/>
      <c r="F58" s="185"/>
      <c r="G58" s="185"/>
      <c r="H58" s="185"/>
      <c r="I58" s="186"/>
      <c r="J58" s="187">
        <f>J81</f>
        <v>0</v>
      </c>
      <c r="K58" s="188"/>
    </row>
    <row r="59" s="8" customFormat="1" ht="19.92" customHeight="1">
      <c r="B59" s="182"/>
      <c r="C59" s="183"/>
      <c r="D59" s="184" t="s">
        <v>266</v>
      </c>
      <c r="E59" s="185"/>
      <c r="F59" s="185"/>
      <c r="G59" s="185"/>
      <c r="H59" s="185"/>
      <c r="I59" s="186"/>
      <c r="J59" s="187">
        <f>J90</f>
        <v>0</v>
      </c>
      <c r="K59" s="188"/>
    </row>
    <row r="60" s="1" customFormat="1" ht="21.84" customHeight="1">
      <c r="B60" s="44"/>
      <c r="C60" s="45"/>
      <c r="D60" s="45"/>
      <c r="E60" s="45"/>
      <c r="F60" s="45"/>
      <c r="G60" s="45"/>
      <c r="H60" s="45"/>
      <c r="I60" s="142"/>
      <c r="J60" s="45"/>
      <c r="K60" s="49"/>
    </row>
    <row r="61" s="1" customFormat="1" ht="6.96" customHeight="1">
      <c r="B61" s="65"/>
      <c r="C61" s="66"/>
      <c r="D61" s="66"/>
      <c r="E61" s="66"/>
      <c r="F61" s="66"/>
      <c r="G61" s="66"/>
      <c r="H61" s="66"/>
      <c r="I61" s="164"/>
      <c r="J61" s="66"/>
      <c r="K61" s="67"/>
    </row>
    <row r="65" s="1" customFormat="1" ht="6.96" customHeight="1">
      <c r="B65" s="68"/>
      <c r="C65" s="69"/>
      <c r="D65" s="69"/>
      <c r="E65" s="69"/>
      <c r="F65" s="69"/>
      <c r="G65" s="69"/>
      <c r="H65" s="69"/>
      <c r="I65" s="167"/>
      <c r="J65" s="69"/>
      <c r="K65" s="69"/>
      <c r="L65" s="70"/>
    </row>
    <row r="66" s="1" customFormat="1" ht="36.96" customHeight="1">
      <c r="B66" s="44"/>
      <c r="C66" s="71" t="s">
        <v>162</v>
      </c>
      <c r="D66" s="72"/>
      <c r="E66" s="72"/>
      <c r="F66" s="72"/>
      <c r="G66" s="72"/>
      <c r="H66" s="72"/>
      <c r="I66" s="189"/>
      <c r="J66" s="72"/>
      <c r="K66" s="72"/>
      <c r="L66" s="70"/>
    </row>
    <row r="67" s="1" customFormat="1" ht="6.96" customHeight="1">
      <c r="B67" s="44"/>
      <c r="C67" s="72"/>
      <c r="D67" s="72"/>
      <c r="E67" s="72"/>
      <c r="F67" s="72"/>
      <c r="G67" s="72"/>
      <c r="H67" s="72"/>
      <c r="I67" s="189"/>
      <c r="J67" s="72"/>
      <c r="K67" s="72"/>
      <c r="L67" s="70"/>
    </row>
    <row r="68" s="1" customFormat="1" ht="14.4" customHeight="1">
      <c r="B68" s="44"/>
      <c r="C68" s="74" t="s">
        <v>18</v>
      </c>
      <c r="D68" s="72"/>
      <c r="E68" s="72"/>
      <c r="F68" s="72"/>
      <c r="G68" s="72"/>
      <c r="H68" s="72"/>
      <c r="I68" s="189"/>
      <c r="J68" s="72"/>
      <c r="K68" s="72"/>
      <c r="L68" s="70"/>
    </row>
    <row r="69" s="1" customFormat="1" ht="16.5" customHeight="1">
      <c r="B69" s="44"/>
      <c r="C69" s="72"/>
      <c r="D69" s="72"/>
      <c r="E69" s="190" t="str">
        <f>E7</f>
        <v>Rekonstrukce zahrady mateřské školky, MŠ Harmonie, Zlepšovatelů 1502/27</v>
      </c>
      <c r="F69" s="74"/>
      <c r="G69" s="74"/>
      <c r="H69" s="74"/>
      <c r="I69" s="189"/>
      <c r="J69" s="72"/>
      <c r="K69" s="72"/>
      <c r="L69" s="70"/>
    </row>
    <row r="70" s="1" customFormat="1" ht="14.4" customHeight="1">
      <c r="B70" s="44"/>
      <c r="C70" s="74" t="s">
        <v>152</v>
      </c>
      <c r="D70" s="72"/>
      <c r="E70" s="72"/>
      <c r="F70" s="72"/>
      <c r="G70" s="72"/>
      <c r="H70" s="72"/>
      <c r="I70" s="189"/>
      <c r="J70" s="72"/>
      <c r="K70" s="72"/>
      <c r="L70" s="70"/>
    </row>
    <row r="71" s="1" customFormat="1" ht="17.25" customHeight="1">
      <c r="B71" s="44"/>
      <c r="C71" s="72"/>
      <c r="D71" s="72"/>
      <c r="E71" s="80" t="str">
        <f>E9</f>
        <v>16 - Rozcestník</v>
      </c>
      <c r="F71" s="72"/>
      <c r="G71" s="72"/>
      <c r="H71" s="72"/>
      <c r="I71" s="189"/>
      <c r="J71" s="72"/>
      <c r="K71" s="72"/>
      <c r="L71" s="70"/>
    </row>
    <row r="72" s="1" customFormat="1" ht="6.96" customHeight="1">
      <c r="B72" s="44"/>
      <c r="C72" s="72"/>
      <c r="D72" s="72"/>
      <c r="E72" s="72"/>
      <c r="F72" s="72"/>
      <c r="G72" s="72"/>
      <c r="H72" s="72"/>
      <c r="I72" s="189"/>
      <c r="J72" s="72"/>
      <c r="K72" s="72"/>
      <c r="L72" s="70"/>
    </row>
    <row r="73" s="1" customFormat="1" ht="18" customHeight="1">
      <c r="B73" s="44"/>
      <c r="C73" s="74" t="s">
        <v>23</v>
      </c>
      <c r="D73" s="72"/>
      <c r="E73" s="72"/>
      <c r="F73" s="191" t="str">
        <f>F12</f>
        <v>číslo parcely 245/4</v>
      </c>
      <c r="G73" s="72"/>
      <c r="H73" s="72"/>
      <c r="I73" s="192" t="s">
        <v>25</v>
      </c>
      <c r="J73" s="83" t="str">
        <f>IF(J12="","",J12)</f>
        <v>6. 12. 2018</v>
      </c>
      <c r="K73" s="72"/>
      <c r="L73" s="70"/>
    </row>
    <row r="74" s="1" customFormat="1" ht="6.96" customHeight="1">
      <c r="B74" s="44"/>
      <c r="C74" s="72"/>
      <c r="D74" s="72"/>
      <c r="E74" s="72"/>
      <c r="F74" s="72"/>
      <c r="G74" s="72"/>
      <c r="H74" s="72"/>
      <c r="I74" s="189"/>
      <c r="J74" s="72"/>
      <c r="K74" s="72"/>
      <c r="L74" s="70"/>
    </row>
    <row r="75" s="1" customFormat="1">
      <c r="B75" s="44"/>
      <c r="C75" s="74" t="s">
        <v>27</v>
      </c>
      <c r="D75" s="72"/>
      <c r="E75" s="72"/>
      <c r="F75" s="191" t="str">
        <f>E15</f>
        <v>MŠ Harmonie</v>
      </c>
      <c r="G75" s="72"/>
      <c r="H75" s="72"/>
      <c r="I75" s="192" t="s">
        <v>34</v>
      </c>
      <c r="J75" s="191" t="str">
        <f>E21</f>
        <v>Ing. Dagmar Rudolfová, Ing. Miroslava Najman</v>
      </c>
      <c r="K75" s="72"/>
      <c r="L75" s="70"/>
    </row>
    <row r="76" s="1" customFormat="1" ht="14.4" customHeight="1">
      <c r="B76" s="44"/>
      <c r="C76" s="74" t="s">
        <v>32</v>
      </c>
      <c r="D76" s="72"/>
      <c r="E76" s="72"/>
      <c r="F76" s="191" t="str">
        <f>IF(E18="","",E18)</f>
        <v/>
      </c>
      <c r="G76" s="72"/>
      <c r="H76" s="72"/>
      <c r="I76" s="189"/>
      <c r="J76" s="72"/>
      <c r="K76" s="72"/>
      <c r="L76" s="70"/>
    </row>
    <row r="77" s="1" customFormat="1" ht="10.32" customHeight="1">
      <c r="B77" s="44"/>
      <c r="C77" s="72"/>
      <c r="D77" s="72"/>
      <c r="E77" s="72"/>
      <c r="F77" s="72"/>
      <c r="G77" s="72"/>
      <c r="H77" s="72"/>
      <c r="I77" s="189"/>
      <c r="J77" s="72"/>
      <c r="K77" s="72"/>
      <c r="L77" s="70"/>
    </row>
    <row r="78" s="9" customFormat="1" ht="29.28" customHeight="1">
      <c r="B78" s="193"/>
      <c r="C78" s="194" t="s">
        <v>163</v>
      </c>
      <c r="D78" s="195" t="s">
        <v>59</v>
      </c>
      <c r="E78" s="195" t="s">
        <v>55</v>
      </c>
      <c r="F78" s="195" t="s">
        <v>164</v>
      </c>
      <c r="G78" s="195" t="s">
        <v>165</v>
      </c>
      <c r="H78" s="195" t="s">
        <v>166</v>
      </c>
      <c r="I78" s="196" t="s">
        <v>167</v>
      </c>
      <c r="J78" s="195" t="s">
        <v>156</v>
      </c>
      <c r="K78" s="197" t="s">
        <v>168</v>
      </c>
      <c r="L78" s="198"/>
      <c r="M78" s="100" t="s">
        <v>169</v>
      </c>
      <c r="N78" s="101" t="s">
        <v>44</v>
      </c>
      <c r="O78" s="101" t="s">
        <v>170</v>
      </c>
      <c r="P78" s="101" t="s">
        <v>171</v>
      </c>
      <c r="Q78" s="101" t="s">
        <v>172</v>
      </c>
      <c r="R78" s="101" t="s">
        <v>173</v>
      </c>
      <c r="S78" s="101" t="s">
        <v>174</v>
      </c>
      <c r="T78" s="102" t="s">
        <v>175</v>
      </c>
    </row>
    <row r="79" s="1" customFormat="1" ht="29.28" customHeight="1">
      <c r="B79" s="44"/>
      <c r="C79" s="106" t="s">
        <v>157</v>
      </c>
      <c r="D79" s="72"/>
      <c r="E79" s="72"/>
      <c r="F79" s="72"/>
      <c r="G79" s="72"/>
      <c r="H79" s="72"/>
      <c r="I79" s="189"/>
      <c r="J79" s="199">
        <f>BK79</f>
        <v>0</v>
      </c>
      <c r="K79" s="72"/>
      <c r="L79" s="70"/>
      <c r="M79" s="103"/>
      <c r="N79" s="104"/>
      <c r="O79" s="104"/>
      <c r="P79" s="200">
        <f>P80</f>
        <v>0</v>
      </c>
      <c r="Q79" s="104"/>
      <c r="R79" s="200">
        <f>R80</f>
        <v>3.0000000000000001E-05</v>
      </c>
      <c r="S79" s="104"/>
      <c r="T79" s="201">
        <f>T80</f>
        <v>0</v>
      </c>
      <c r="AT79" s="22" t="s">
        <v>73</v>
      </c>
      <c r="AU79" s="22" t="s">
        <v>158</v>
      </c>
      <c r="BK79" s="202">
        <f>BK80</f>
        <v>0</v>
      </c>
    </row>
    <row r="80" s="10" customFormat="1" ht="37.44001" customHeight="1">
      <c r="B80" s="203"/>
      <c r="C80" s="204"/>
      <c r="D80" s="205" t="s">
        <v>73</v>
      </c>
      <c r="E80" s="206" t="s">
        <v>176</v>
      </c>
      <c r="F80" s="206" t="s">
        <v>177</v>
      </c>
      <c r="G80" s="204"/>
      <c r="H80" s="204"/>
      <c r="I80" s="207"/>
      <c r="J80" s="208">
        <f>BK80</f>
        <v>0</v>
      </c>
      <c r="K80" s="204"/>
      <c r="L80" s="209"/>
      <c r="M80" s="210"/>
      <c r="N80" s="211"/>
      <c r="O80" s="211"/>
      <c r="P80" s="212">
        <f>P81+P90</f>
        <v>0</v>
      </c>
      <c r="Q80" s="211"/>
      <c r="R80" s="212">
        <f>R81+R90</f>
        <v>3.0000000000000001E-05</v>
      </c>
      <c r="S80" s="211"/>
      <c r="T80" s="213">
        <f>T81+T90</f>
        <v>0</v>
      </c>
      <c r="AR80" s="214" t="s">
        <v>82</v>
      </c>
      <c r="AT80" s="215" t="s">
        <v>73</v>
      </c>
      <c r="AU80" s="215" t="s">
        <v>74</v>
      </c>
      <c r="AY80" s="214" t="s">
        <v>178</v>
      </c>
      <c r="BK80" s="216">
        <f>BK81+BK90</f>
        <v>0</v>
      </c>
    </row>
    <row r="81" s="10" customFormat="1" ht="19.92" customHeight="1">
      <c r="B81" s="203"/>
      <c r="C81" s="204"/>
      <c r="D81" s="205" t="s">
        <v>73</v>
      </c>
      <c r="E81" s="217" t="s">
        <v>82</v>
      </c>
      <c r="F81" s="217" t="s">
        <v>179</v>
      </c>
      <c r="G81" s="204"/>
      <c r="H81" s="204"/>
      <c r="I81" s="207"/>
      <c r="J81" s="218">
        <f>BK81</f>
        <v>0</v>
      </c>
      <c r="K81" s="204"/>
      <c r="L81" s="209"/>
      <c r="M81" s="210"/>
      <c r="N81" s="211"/>
      <c r="O81" s="211"/>
      <c r="P81" s="212">
        <f>SUM(P82:P89)</f>
        <v>0</v>
      </c>
      <c r="Q81" s="211"/>
      <c r="R81" s="212">
        <f>SUM(R82:R89)</f>
        <v>3.0000000000000001E-05</v>
      </c>
      <c r="S81" s="211"/>
      <c r="T81" s="213">
        <f>SUM(T82:T89)</f>
        <v>0</v>
      </c>
      <c r="AR81" s="214" t="s">
        <v>82</v>
      </c>
      <c r="AT81" s="215" t="s">
        <v>73</v>
      </c>
      <c r="AU81" s="215" t="s">
        <v>82</v>
      </c>
      <c r="AY81" s="214" t="s">
        <v>178</v>
      </c>
      <c r="BK81" s="216">
        <f>SUM(BK82:BK89)</f>
        <v>0</v>
      </c>
    </row>
    <row r="82" s="1" customFormat="1" ht="38.25" customHeight="1">
      <c r="B82" s="44"/>
      <c r="C82" s="219" t="s">
        <v>82</v>
      </c>
      <c r="D82" s="219" t="s">
        <v>180</v>
      </c>
      <c r="E82" s="220" t="s">
        <v>190</v>
      </c>
      <c r="F82" s="221" t="s">
        <v>191</v>
      </c>
      <c r="G82" s="222" t="s">
        <v>192</v>
      </c>
      <c r="H82" s="223">
        <v>1</v>
      </c>
      <c r="I82" s="224"/>
      <c r="J82" s="225">
        <f>ROUND(I82*H82,2)</f>
        <v>0</v>
      </c>
      <c r="K82" s="221" t="s">
        <v>184</v>
      </c>
      <c r="L82" s="70"/>
      <c r="M82" s="226" t="s">
        <v>21</v>
      </c>
      <c r="N82" s="227" t="s">
        <v>45</v>
      </c>
      <c r="O82" s="45"/>
      <c r="P82" s="228">
        <f>O82*H82</f>
        <v>0</v>
      </c>
      <c r="Q82" s="228">
        <v>0</v>
      </c>
      <c r="R82" s="228">
        <f>Q82*H82</f>
        <v>0</v>
      </c>
      <c r="S82" s="228">
        <v>0</v>
      </c>
      <c r="T82" s="229">
        <f>S82*H82</f>
        <v>0</v>
      </c>
      <c r="AR82" s="22" t="s">
        <v>185</v>
      </c>
      <c r="AT82" s="22" t="s">
        <v>180</v>
      </c>
      <c r="AU82" s="22" t="s">
        <v>84</v>
      </c>
      <c r="AY82" s="22" t="s">
        <v>178</v>
      </c>
      <c r="BE82" s="230">
        <f>IF(N82="základní",J82,0)</f>
        <v>0</v>
      </c>
      <c r="BF82" s="230">
        <f>IF(N82="snížená",J82,0)</f>
        <v>0</v>
      </c>
      <c r="BG82" s="230">
        <f>IF(N82="zákl. přenesená",J82,0)</f>
        <v>0</v>
      </c>
      <c r="BH82" s="230">
        <f>IF(N82="sníž. přenesená",J82,0)</f>
        <v>0</v>
      </c>
      <c r="BI82" s="230">
        <f>IF(N82="nulová",J82,0)</f>
        <v>0</v>
      </c>
      <c r="BJ82" s="22" t="s">
        <v>82</v>
      </c>
      <c r="BK82" s="230">
        <f>ROUND(I82*H82,2)</f>
        <v>0</v>
      </c>
      <c r="BL82" s="22" t="s">
        <v>185</v>
      </c>
      <c r="BM82" s="22" t="s">
        <v>628</v>
      </c>
    </row>
    <row r="83" s="11" customFormat="1">
      <c r="B83" s="231"/>
      <c r="C83" s="232"/>
      <c r="D83" s="233" t="s">
        <v>187</v>
      </c>
      <c r="E83" s="234" t="s">
        <v>21</v>
      </c>
      <c r="F83" s="235" t="s">
        <v>314</v>
      </c>
      <c r="G83" s="232"/>
      <c r="H83" s="234" t="s">
        <v>21</v>
      </c>
      <c r="I83" s="236"/>
      <c r="J83" s="232"/>
      <c r="K83" s="232"/>
      <c r="L83" s="237"/>
      <c r="M83" s="238"/>
      <c r="N83" s="239"/>
      <c r="O83" s="239"/>
      <c r="P83" s="239"/>
      <c r="Q83" s="239"/>
      <c r="R83" s="239"/>
      <c r="S83" s="239"/>
      <c r="T83" s="240"/>
      <c r="AT83" s="241" t="s">
        <v>187</v>
      </c>
      <c r="AU83" s="241" t="s">
        <v>84</v>
      </c>
      <c r="AV83" s="11" t="s">
        <v>82</v>
      </c>
      <c r="AW83" s="11" t="s">
        <v>37</v>
      </c>
      <c r="AX83" s="11" t="s">
        <v>74</v>
      </c>
      <c r="AY83" s="241" t="s">
        <v>178</v>
      </c>
    </row>
    <row r="84" s="12" customFormat="1">
      <c r="B84" s="242"/>
      <c r="C84" s="243"/>
      <c r="D84" s="233" t="s">
        <v>187</v>
      </c>
      <c r="E84" s="244" t="s">
        <v>21</v>
      </c>
      <c r="F84" s="245" t="s">
        <v>82</v>
      </c>
      <c r="G84" s="243"/>
      <c r="H84" s="246">
        <v>1</v>
      </c>
      <c r="I84" s="247"/>
      <c r="J84" s="243"/>
      <c r="K84" s="243"/>
      <c r="L84" s="248"/>
      <c r="M84" s="249"/>
      <c r="N84" s="250"/>
      <c r="O84" s="250"/>
      <c r="P84" s="250"/>
      <c r="Q84" s="250"/>
      <c r="R84" s="250"/>
      <c r="S84" s="250"/>
      <c r="T84" s="251"/>
      <c r="AT84" s="252" t="s">
        <v>187</v>
      </c>
      <c r="AU84" s="252" t="s">
        <v>84</v>
      </c>
      <c r="AV84" s="12" t="s">
        <v>84</v>
      </c>
      <c r="AW84" s="12" t="s">
        <v>37</v>
      </c>
      <c r="AX84" s="12" t="s">
        <v>82</v>
      </c>
      <c r="AY84" s="252" t="s">
        <v>178</v>
      </c>
    </row>
    <row r="85" s="1" customFormat="1" ht="25.5" customHeight="1">
      <c r="B85" s="44"/>
      <c r="C85" s="219" t="s">
        <v>84</v>
      </c>
      <c r="D85" s="219" t="s">
        <v>180</v>
      </c>
      <c r="E85" s="220" t="s">
        <v>248</v>
      </c>
      <c r="F85" s="221" t="s">
        <v>249</v>
      </c>
      <c r="G85" s="222" t="s">
        <v>192</v>
      </c>
      <c r="H85" s="223">
        <v>1</v>
      </c>
      <c r="I85" s="224"/>
      <c r="J85" s="225">
        <f>ROUND(I85*H85,2)</f>
        <v>0</v>
      </c>
      <c r="K85" s="221" t="s">
        <v>184</v>
      </c>
      <c r="L85" s="70"/>
      <c r="M85" s="226" t="s">
        <v>21</v>
      </c>
      <c r="N85" s="227" t="s">
        <v>45</v>
      </c>
      <c r="O85" s="45"/>
      <c r="P85" s="228">
        <f>O85*H85</f>
        <v>0</v>
      </c>
      <c r="Q85" s="228">
        <v>0</v>
      </c>
      <c r="R85" s="228">
        <f>Q85*H85</f>
        <v>0</v>
      </c>
      <c r="S85" s="228">
        <v>0</v>
      </c>
      <c r="T85" s="229">
        <f>S85*H85</f>
        <v>0</v>
      </c>
      <c r="AR85" s="22" t="s">
        <v>185</v>
      </c>
      <c r="AT85" s="22" t="s">
        <v>180</v>
      </c>
      <c r="AU85" s="22" t="s">
        <v>84</v>
      </c>
      <c r="AY85" s="22" t="s">
        <v>178</v>
      </c>
      <c r="BE85" s="230">
        <f>IF(N85="základní",J85,0)</f>
        <v>0</v>
      </c>
      <c r="BF85" s="230">
        <f>IF(N85="snížená",J85,0)</f>
        <v>0</v>
      </c>
      <c r="BG85" s="230">
        <f>IF(N85="zákl. přenesená",J85,0)</f>
        <v>0</v>
      </c>
      <c r="BH85" s="230">
        <f>IF(N85="sníž. přenesená",J85,0)</f>
        <v>0</v>
      </c>
      <c r="BI85" s="230">
        <f>IF(N85="nulová",J85,0)</f>
        <v>0</v>
      </c>
      <c r="BJ85" s="22" t="s">
        <v>82</v>
      </c>
      <c r="BK85" s="230">
        <f>ROUND(I85*H85,2)</f>
        <v>0</v>
      </c>
      <c r="BL85" s="22" t="s">
        <v>185</v>
      </c>
      <c r="BM85" s="22" t="s">
        <v>629</v>
      </c>
    </row>
    <row r="86" s="11" customFormat="1">
      <c r="B86" s="231"/>
      <c r="C86" s="232"/>
      <c r="D86" s="233" t="s">
        <v>187</v>
      </c>
      <c r="E86" s="234" t="s">
        <v>21</v>
      </c>
      <c r="F86" s="235" t="s">
        <v>630</v>
      </c>
      <c r="G86" s="232"/>
      <c r="H86" s="234" t="s">
        <v>21</v>
      </c>
      <c r="I86" s="236"/>
      <c r="J86" s="232"/>
      <c r="K86" s="232"/>
      <c r="L86" s="237"/>
      <c r="M86" s="238"/>
      <c r="N86" s="239"/>
      <c r="O86" s="239"/>
      <c r="P86" s="239"/>
      <c r="Q86" s="239"/>
      <c r="R86" s="239"/>
      <c r="S86" s="239"/>
      <c r="T86" s="240"/>
      <c r="AT86" s="241" t="s">
        <v>187</v>
      </c>
      <c r="AU86" s="241" t="s">
        <v>84</v>
      </c>
      <c r="AV86" s="11" t="s">
        <v>82</v>
      </c>
      <c r="AW86" s="11" t="s">
        <v>37</v>
      </c>
      <c r="AX86" s="11" t="s">
        <v>74</v>
      </c>
      <c r="AY86" s="241" t="s">
        <v>178</v>
      </c>
    </row>
    <row r="87" s="12" customFormat="1">
      <c r="B87" s="242"/>
      <c r="C87" s="243"/>
      <c r="D87" s="233" t="s">
        <v>187</v>
      </c>
      <c r="E87" s="244" t="s">
        <v>21</v>
      </c>
      <c r="F87" s="245" t="s">
        <v>82</v>
      </c>
      <c r="G87" s="243"/>
      <c r="H87" s="246">
        <v>1</v>
      </c>
      <c r="I87" s="247"/>
      <c r="J87" s="243"/>
      <c r="K87" s="243"/>
      <c r="L87" s="248"/>
      <c r="M87" s="249"/>
      <c r="N87" s="250"/>
      <c r="O87" s="250"/>
      <c r="P87" s="250"/>
      <c r="Q87" s="250"/>
      <c r="R87" s="250"/>
      <c r="S87" s="250"/>
      <c r="T87" s="251"/>
      <c r="AT87" s="252" t="s">
        <v>187</v>
      </c>
      <c r="AU87" s="252" t="s">
        <v>84</v>
      </c>
      <c r="AV87" s="12" t="s">
        <v>84</v>
      </c>
      <c r="AW87" s="12" t="s">
        <v>37</v>
      </c>
      <c r="AX87" s="12" t="s">
        <v>82</v>
      </c>
      <c r="AY87" s="252" t="s">
        <v>178</v>
      </c>
    </row>
    <row r="88" s="1" customFormat="1" ht="16.5" customHeight="1">
      <c r="B88" s="44"/>
      <c r="C88" s="253" t="s">
        <v>195</v>
      </c>
      <c r="D88" s="253" t="s">
        <v>209</v>
      </c>
      <c r="E88" s="254" t="s">
        <v>253</v>
      </c>
      <c r="F88" s="255" t="s">
        <v>254</v>
      </c>
      <c r="G88" s="256" t="s">
        <v>255</v>
      </c>
      <c r="H88" s="257">
        <v>0.029999999999999999</v>
      </c>
      <c r="I88" s="258"/>
      <c r="J88" s="259">
        <f>ROUND(I88*H88,2)</f>
        <v>0</v>
      </c>
      <c r="K88" s="255" t="s">
        <v>184</v>
      </c>
      <c r="L88" s="260"/>
      <c r="M88" s="261" t="s">
        <v>21</v>
      </c>
      <c r="N88" s="262" t="s">
        <v>45</v>
      </c>
      <c r="O88" s="45"/>
      <c r="P88" s="228">
        <f>O88*H88</f>
        <v>0</v>
      </c>
      <c r="Q88" s="228">
        <v>0.001</v>
      </c>
      <c r="R88" s="228">
        <f>Q88*H88</f>
        <v>3.0000000000000001E-05</v>
      </c>
      <c r="S88" s="228">
        <v>0</v>
      </c>
      <c r="T88" s="229">
        <f>S88*H88</f>
        <v>0</v>
      </c>
      <c r="AR88" s="22" t="s">
        <v>212</v>
      </c>
      <c r="AT88" s="22" t="s">
        <v>209</v>
      </c>
      <c r="AU88" s="22" t="s">
        <v>84</v>
      </c>
      <c r="AY88" s="22" t="s">
        <v>178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22" t="s">
        <v>82</v>
      </c>
      <c r="BK88" s="230">
        <f>ROUND(I88*H88,2)</f>
        <v>0</v>
      </c>
      <c r="BL88" s="22" t="s">
        <v>185</v>
      </c>
      <c r="BM88" s="22" t="s">
        <v>631</v>
      </c>
    </row>
    <row r="89" s="12" customFormat="1">
      <c r="B89" s="242"/>
      <c r="C89" s="243"/>
      <c r="D89" s="233" t="s">
        <v>187</v>
      </c>
      <c r="E89" s="244" t="s">
        <v>21</v>
      </c>
      <c r="F89" s="245" t="s">
        <v>632</v>
      </c>
      <c r="G89" s="243"/>
      <c r="H89" s="246">
        <v>0.029999999999999999</v>
      </c>
      <c r="I89" s="247"/>
      <c r="J89" s="243"/>
      <c r="K89" s="243"/>
      <c r="L89" s="248"/>
      <c r="M89" s="249"/>
      <c r="N89" s="250"/>
      <c r="O89" s="250"/>
      <c r="P89" s="250"/>
      <c r="Q89" s="250"/>
      <c r="R89" s="250"/>
      <c r="S89" s="250"/>
      <c r="T89" s="251"/>
      <c r="AT89" s="252" t="s">
        <v>187</v>
      </c>
      <c r="AU89" s="252" t="s">
        <v>84</v>
      </c>
      <c r="AV89" s="12" t="s">
        <v>84</v>
      </c>
      <c r="AW89" s="12" t="s">
        <v>37</v>
      </c>
      <c r="AX89" s="12" t="s">
        <v>82</v>
      </c>
      <c r="AY89" s="252" t="s">
        <v>178</v>
      </c>
    </row>
    <row r="90" s="10" customFormat="1" ht="29.88" customHeight="1">
      <c r="B90" s="203"/>
      <c r="C90" s="204"/>
      <c r="D90" s="205" t="s">
        <v>73</v>
      </c>
      <c r="E90" s="217" t="s">
        <v>232</v>
      </c>
      <c r="F90" s="217" t="s">
        <v>267</v>
      </c>
      <c r="G90" s="204"/>
      <c r="H90" s="204"/>
      <c r="I90" s="207"/>
      <c r="J90" s="218">
        <f>BK90</f>
        <v>0</v>
      </c>
      <c r="K90" s="204"/>
      <c r="L90" s="209"/>
      <c r="M90" s="210"/>
      <c r="N90" s="211"/>
      <c r="O90" s="211"/>
      <c r="P90" s="212">
        <f>SUM(P91:P94)</f>
        <v>0</v>
      </c>
      <c r="Q90" s="211"/>
      <c r="R90" s="212">
        <f>SUM(R91:R94)</f>
        <v>0</v>
      </c>
      <c r="S90" s="211"/>
      <c r="T90" s="213">
        <f>SUM(T91:T94)</f>
        <v>0</v>
      </c>
      <c r="AR90" s="214" t="s">
        <v>82</v>
      </c>
      <c r="AT90" s="215" t="s">
        <v>73</v>
      </c>
      <c r="AU90" s="215" t="s">
        <v>82</v>
      </c>
      <c r="AY90" s="214" t="s">
        <v>178</v>
      </c>
      <c r="BK90" s="216">
        <f>SUM(BK91:BK94)</f>
        <v>0</v>
      </c>
    </row>
    <row r="91" s="1" customFormat="1" ht="16.5" customHeight="1">
      <c r="B91" s="44"/>
      <c r="C91" s="219" t="s">
        <v>185</v>
      </c>
      <c r="D91" s="219" t="s">
        <v>180</v>
      </c>
      <c r="E91" s="220" t="s">
        <v>440</v>
      </c>
      <c r="F91" s="221" t="s">
        <v>633</v>
      </c>
      <c r="G91" s="222" t="s">
        <v>198</v>
      </c>
      <c r="H91" s="223">
        <v>1</v>
      </c>
      <c r="I91" s="224"/>
      <c r="J91" s="225">
        <f>ROUND(I91*H91,2)</f>
        <v>0</v>
      </c>
      <c r="K91" s="221" t="s">
        <v>199</v>
      </c>
      <c r="L91" s="70"/>
      <c r="M91" s="226" t="s">
        <v>21</v>
      </c>
      <c r="N91" s="227" t="s">
        <v>45</v>
      </c>
      <c r="O91" s="45"/>
      <c r="P91" s="228">
        <f>O91*H91</f>
        <v>0</v>
      </c>
      <c r="Q91" s="228">
        <v>0</v>
      </c>
      <c r="R91" s="228">
        <f>Q91*H91</f>
        <v>0</v>
      </c>
      <c r="S91" s="228">
        <v>0</v>
      </c>
      <c r="T91" s="229">
        <f>S91*H91</f>
        <v>0</v>
      </c>
      <c r="AR91" s="22" t="s">
        <v>185</v>
      </c>
      <c r="AT91" s="22" t="s">
        <v>180</v>
      </c>
      <c r="AU91" s="22" t="s">
        <v>84</v>
      </c>
      <c r="AY91" s="22" t="s">
        <v>178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22" t="s">
        <v>82</v>
      </c>
      <c r="BK91" s="230">
        <f>ROUND(I91*H91,2)</f>
        <v>0</v>
      </c>
      <c r="BL91" s="22" t="s">
        <v>185</v>
      </c>
      <c r="BM91" s="22" t="s">
        <v>634</v>
      </c>
    </row>
    <row r="92" s="11" customFormat="1">
      <c r="B92" s="231"/>
      <c r="C92" s="232"/>
      <c r="D92" s="233" t="s">
        <v>187</v>
      </c>
      <c r="E92" s="234" t="s">
        <v>21</v>
      </c>
      <c r="F92" s="235" t="s">
        <v>635</v>
      </c>
      <c r="G92" s="232"/>
      <c r="H92" s="234" t="s">
        <v>21</v>
      </c>
      <c r="I92" s="236"/>
      <c r="J92" s="232"/>
      <c r="K92" s="232"/>
      <c r="L92" s="237"/>
      <c r="M92" s="238"/>
      <c r="N92" s="239"/>
      <c r="O92" s="239"/>
      <c r="P92" s="239"/>
      <c r="Q92" s="239"/>
      <c r="R92" s="239"/>
      <c r="S92" s="239"/>
      <c r="T92" s="240"/>
      <c r="AT92" s="241" t="s">
        <v>187</v>
      </c>
      <c r="AU92" s="241" t="s">
        <v>84</v>
      </c>
      <c r="AV92" s="11" t="s">
        <v>82</v>
      </c>
      <c r="AW92" s="11" t="s">
        <v>37</v>
      </c>
      <c r="AX92" s="11" t="s">
        <v>74</v>
      </c>
      <c r="AY92" s="241" t="s">
        <v>178</v>
      </c>
    </row>
    <row r="93" s="11" customFormat="1">
      <c r="B93" s="231"/>
      <c r="C93" s="232"/>
      <c r="D93" s="233" t="s">
        <v>187</v>
      </c>
      <c r="E93" s="234" t="s">
        <v>21</v>
      </c>
      <c r="F93" s="235" t="s">
        <v>636</v>
      </c>
      <c r="G93" s="232"/>
      <c r="H93" s="234" t="s">
        <v>21</v>
      </c>
      <c r="I93" s="236"/>
      <c r="J93" s="232"/>
      <c r="K93" s="232"/>
      <c r="L93" s="237"/>
      <c r="M93" s="238"/>
      <c r="N93" s="239"/>
      <c r="O93" s="239"/>
      <c r="P93" s="239"/>
      <c r="Q93" s="239"/>
      <c r="R93" s="239"/>
      <c r="S93" s="239"/>
      <c r="T93" s="240"/>
      <c r="AT93" s="241" t="s">
        <v>187</v>
      </c>
      <c r="AU93" s="241" t="s">
        <v>84</v>
      </c>
      <c r="AV93" s="11" t="s">
        <v>82</v>
      </c>
      <c r="AW93" s="11" t="s">
        <v>37</v>
      </c>
      <c r="AX93" s="11" t="s">
        <v>74</v>
      </c>
      <c r="AY93" s="241" t="s">
        <v>178</v>
      </c>
    </row>
    <row r="94" s="12" customFormat="1">
      <c r="B94" s="242"/>
      <c r="C94" s="243"/>
      <c r="D94" s="233" t="s">
        <v>187</v>
      </c>
      <c r="E94" s="244" t="s">
        <v>21</v>
      </c>
      <c r="F94" s="245" t="s">
        <v>82</v>
      </c>
      <c r="G94" s="243"/>
      <c r="H94" s="246">
        <v>1</v>
      </c>
      <c r="I94" s="247"/>
      <c r="J94" s="243"/>
      <c r="K94" s="243"/>
      <c r="L94" s="248"/>
      <c r="M94" s="263"/>
      <c r="N94" s="264"/>
      <c r="O94" s="264"/>
      <c r="P94" s="264"/>
      <c r="Q94" s="264"/>
      <c r="R94" s="264"/>
      <c r="S94" s="264"/>
      <c r="T94" s="265"/>
      <c r="AT94" s="252" t="s">
        <v>187</v>
      </c>
      <c r="AU94" s="252" t="s">
        <v>84</v>
      </c>
      <c r="AV94" s="12" t="s">
        <v>84</v>
      </c>
      <c r="AW94" s="12" t="s">
        <v>37</v>
      </c>
      <c r="AX94" s="12" t="s">
        <v>82</v>
      </c>
      <c r="AY94" s="252" t="s">
        <v>178</v>
      </c>
    </row>
    <row r="95" s="1" customFormat="1" ht="6.96" customHeight="1">
      <c r="B95" s="65"/>
      <c r="C95" s="66"/>
      <c r="D95" s="66"/>
      <c r="E95" s="66"/>
      <c r="F95" s="66"/>
      <c r="G95" s="66"/>
      <c r="H95" s="66"/>
      <c r="I95" s="164"/>
      <c r="J95" s="66"/>
      <c r="K95" s="66"/>
      <c r="L95" s="70"/>
    </row>
  </sheetData>
  <sheetProtection sheet="1" autoFilter="0" formatColumns="0" formatRows="0" objects="1" scenarios="1" spinCount="100000" saltValue="hjBNnTmUZF/9YebZDI4YtOJ6x1u2Zn+zuVQOfeHWEZuwf8VqIsjo8ur9sRNFSDUyCoAYPOeqArrBGw+DrBGkCg==" hashValue="dXRYmi9xtReCpyxl06i7VnjRoWVjBKV91ySzhJwXon46MA/0pm1rHJNRVrFhrGQbFlLqEgMLpG6CfvDnA5gohA==" algorithmName="SHA-512" password="CC35"/>
  <autoFilter ref="C78:K94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146</v>
      </c>
      <c r="G1" s="137" t="s">
        <v>147</v>
      </c>
      <c r="H1" s="137"/>
      <c r="I1" s="138"/>
      <c r="J1" s="137" t="s">
        <v>148</v>
      </c>
      <c r="K1" s="136" t="s">
        <v>149</v>
      </c>
      <c r="L1" s="137" t="s">
        <v>150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131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84</v>
      </c>
    </row>
    <row r="4" ht="36.96" customHeight="1">
      <c r="B4" s="26"/>
      <c r="C4" s="27"/>
      <c r="D4" s="28" t="s">
        <v>151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Rekonstrukce zahrady mateřské školky, MŠ Harmonie, Zlepšovatelů 1502/27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152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637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4" t="s">
        <v>25</v>
      </c>
      <c r="J12" s="145" t="str">
        <f>'Rekapitulace stavby'!AN8</f>
        <v>6. 12. 2018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4" t="s">
        <v>28</v>
      </c>
      <c r="J14" s="33" t="s">
        <v>29</v>
      </c>
      <c r="K14" s="49"/>
    </row>
    <row r="15" s="1" customFormat="1" ht="18" customHeight="1">
      <c r="B15" s="44"/>
      <c r="C15" s="45"/>
      <c r="D15" s="45"/>
      <c r="E15" s="33" t="s">
        <v>30</v>
      </c>
      <c r="F15" s="45"/>
      <c r="G15" s="45"/>
      <c r="H15" s="45"/>
      <c r="I15" s="144" t="s">
        <v>31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32</v>
      </c>
      <c r="E17" s="45"/>
      <c r="F17" s="45"/>
      <c r="G17" s="45"/>
      <c r="H17" s="45"/>
      <c r="I17" s="144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31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34</v>
      </c>
      <c r="E20" s="45"/>
      <c r="F20" s="45"/>
      <c r="G20" s="45"/>
      <c r="H20" s="45"/>
      <c r="I20" s="144" t="s">
        <v>28</v>
      </c>
      <c r="J20" s="33" t="s">
        <v>35</v>
      </c>
      <c r="K20" s="49"/>
    </row>
    <row r="21" s="1" customFormat="1" ht="18" customHeight="1">
      <c r="B21" s="44"/>
      <c r="C21" s="45"/>
      <c r="D21" s="45"/>
      <c r="E21" s="33" t="s">
        <v>36</v>
      </c>
      <c r="F21" s="45"/>
      <c r="G21" s="45"/>
      <c r="H21" s="45"/>
      <c r="I21" s="144" t="s">
        <v>31</v>
      </c>
      <c r="J21" s="33" t="s">
        <v>21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21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40</v>
      </c>
      <c r="E27" s="45"/>
      <c r="F27" s="45"/>
      <c r="G27" s="45"/>
      <c r="H27" s="45"/>
      <c r="I27" s="142"/>
      <c r="J27" s="153">
        <f>ROUND(J80,2)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42</v>
      </c>
      <c r="G29" s="45"/>
      <c r="H29" s="45"/>
      <c r="I29" s="154" t="s">
        <v>41</v>
      </c>
      <c r="J29" s="50" t="s">
        <v>43</v>
      </c>
      <c r="K29" s="49"/>
    </row>
    <row r="30" s="1" customFormat="1" ht="14.4" customHeight="1">
      <c r="B30" s="44"/>
      <c r="C30" s="45"/>
      <c r="D30" s="53" t="s">
        <v>44</v>
      </c>
      <c r="E30" s="53" t="s">
        <v>45</v>
      </c>
      <c r="F30" s="155">
        <f>ROUND(SUM(BE80:BE117), 2)</f>
        <v>0</v>
      </c>
      <c r="G30" s="45"/>
      <c r="H30" s="45"/>
      <c r="I30" s="156">
        <v>0.20999999999999999</v>
      </c>
      <c r="J30" s="155">
        <f>ROUND(ROUND((SUM(BE80:BE117)), 2)*I30, 2)</f>
        <v>0</v>
      </c>
      <c r="K30" s="49"/>
    </row>
    <row r="31" s="1" customFormat="1" ht="14.4" customHeight="1">
      <c r="B31" s="44"/>
      <c r="C31" s="45"/>
      <c r="D31" s="45"/>
      <c r="E31" s="53" t="s">
        <v>46</v>
      </c>
      <c r="F31" s="155">
        <f>ROUND(SUM(BF80:BF117), 2)</f>
        <v>0</v>
      </c>
      <c r="G31" s="45"/>
      <c r="H31" s="45"/>
      <c r="I31" s="156">
        <v>0.14999999999999999</v>
      </c>
      <c r="J31" s="155">
        <f>ROUND(ROUND((SUM(BF80:BF117)),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47</v>
      </c>
      <c r="F32" s="155">
        <f>ROUND(SUM(BG80:BG117),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48</v>
      </c>
      <c r="F33" s="155">
        <f>ROUND(SUM(BH80:BH117),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49</v>
      </c>
      <c r="F34" s="155">
        <f>ROUND(SUM(BI80:BI117),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50</v>
      </c>
      <c r="E36" s="96"/>
      <c r="F36" s="96"/>
      <c r="G36" s="159" t="s">
        <v>51</v>
      </c>
      <c r="H36" s="160" t="s">
        <v>52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154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Rekonstrukce zahrady mateřské školky, MŠ Harmonie, Zlepšovatelů 1502/27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152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17 - Prameniště s předzahrádkou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číslo parcely 245/4</v>
      </c>
      <c r="G49" s="45"/>
      <c r="H49" s="45"/>
      <c r="I49" s="144" t="s">
        <v>25</v>
      </c>
      <c r="J49" s="145" t="str">
        <f>IF(J12="","",J12)</f>
        <v>6. 12. 2018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MŠ Harmonie</v>
      </c>
      <c r="G51" s="45"/>
      <c r="H51" s="45"/>
      <c r="I51" s="144" t="s">
        <v>34</v>
      </c>
      <c r="J51" s="42" t="str">
        <f>E21</f>
        <v>Ing. Dagmar Rudolfová, Ing. Miroslava Najman</v>
      </c>
      <c r="K51" s="49"/>
    </row>
    <row r="52" s="1" customFormat="1" ht="14.4" customHeight="1">
      <c r="B52" s="44"/>
      <c r="C52" s="38" t="s">
        <v>32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155</v>
      </c>
      <c r="D54" s="157"/>
      <c r="E54" s="157"/>
      <c r="F54" s="157"/>
      <c r="G54" s="157"/>
      <c r="H54" s="157"/>
      <c r="I54" s="171"/>
      <c r="J54" s="172" t="s">
        <v>156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157</v>
      </c>
      <c r="D56" s="45"/>
      <c r="E56" s="45"/>
      <c r="F56" s="45"/>
      <c r="G56" s="45"/>
      <c r="H56" s="45"/>
      <c r="I56" s="142"/>
      <c r="J56" s="153">
        <f>J80</f>
        <v>0</v>
      </c>
      <c r="K56" s="49"/>
      <c r="AU56" s="22" t="s">
        <v>158</v>
      </c>
    </row>
    <row r="57" s="7" customFormat="1" ht="24.96" customHeight="1">
      <c r="B57" s="175"/>
      <c r="C57" s="176"/>
      <c r="D57" s="177" t="s">
        <v>159</v>
      </c>
      <c r="E57" s="178"/>
      <c r="F57" s="178"/>
      <c r="G57" s="178"/>
      <c r="H57" s="178"/>
      <c r="I57" s="179"/>
      <c r="J57" s="180">
        <f>J81</f>
        <v>0</v>
      </c>
      <c r="K57" s="181"/>
    </row>
    <row r="58" s="8" customFormat="1" ht="19.92" customHeight="1">
      <c r="B58" s="182"/>
      <c r="C58" s="183"/>
      <c r="D58" s="184" t="s">
        <v>160</v>
      </c>
      <c r="E58" s="185"/>
      <c r="F58" s="185"/>
      <c r="G58" s="185"/>
      <c r="H58" s="185"/>
      <c r="I58" s="186"/>
      <c r="J58" s="187">
        <f>J82</f>
        <v>0</v>
      </c>
      <c r="K58" s="188"/>
    </row>
    <row r="59" s="8" customFormat="1" ht="19.92" customHeight="1">
      <c r="B59" s="182"/>
      <c r="C59" s="183"/>
      <c r="D59" s="184" t="s">
        <v>266</v>
      </c>
      <c r="E59" s="185"/>
      <c r="F59" s="185"/>
      <c r="G59" s="185"/>
      <c r="H59" s="185"/>
      <c r="I59" s="186"/>
      <c r="J59" s="187">
        <f>J104</f>
        <v>0</v>
      </c>
      <c r="K59" s="188"/>
    </row>
    <row r="60" s="8" customFormat="1" ht="19.92" customHeight="1">
      <c r="B60" s="182"/>
      <c r="C60" s="183"/>
      <c r="D60" s="184" t="s">
        <v>161</v>
      </c>
      <c r="E60" s="185"/>
      <c r="F60" s="185"/>
      <c r="G60" s="185"/>
      <c r="H60" s="185"/>
      <c r="I60" s="186"/>
      <c r="J60" s="187">
        <f>J114</f>
        <v>0</v>
      </c>
      <c r="K60" s="188"/>
    </row>
    <row r="61" s="1" customFormat="1" ht="21.84" customHeight="1">
      <c r="B61" s="44"/>
      <c r="C61" s="45"/>
      <c r="D61" s="45"/>
      <c r="E61" s="45"/>
      <c r="F61" s="45"/>
      <c r="G61" s="45"/>
      <c r="H61" s="45"/>
      <c r="I61" s="142"/>
      <c r="J61" s="45"/>
      <c r="K61" s="49"/>
    </row>
    <row r="62" s="1" customFormat="1" ht="6.96" customHeight="1">
      <c r="B62" s="65"/>
      <c r="C62" s="66"/>
      <c r="D62" s="66"/>
      <c r="E62" s="66"/>
      <c r="F62" s="66"/>
      <c r="G62" s="66"/>
      <c r="H62" s="66"/>
      <c r="I62" s="164"/>
      <c r="J62" s="66"/>
      <c r="K62" s="67"/>
    </row>
    <row r="66" s="1" customFormat="1" ht="6.96" customHeight="1">
      <c r="B66" s="68"/>
      <c r="C66" s="69"/>
      <c r="D66" s="69"/>
      <c r="E66" s="69"/>
      <c r="F66" s="69"/>
      <c r="G66" s="69"/>
      <c r="H66" s="69"/>
      <c r="I66" s="167"/>
      <c r="J66" s="69"/>
      <c r="K66" s="69"/>
      <c r="L66" s="70"/>
    </row>
    <row r="67" s="1" customFormat="1" ht="36.96" customHeight="1">
      <c r="B67" s="44"/>
      <c r="C67" s="71" t="s">
        <v>162</v>
      </c>
      <c r="D67" s="72"/>
      <c r="E67" s="72"/>
      <c r="F67" s="72"/>
      <c r="G67" s="72"/>
      <c r="H67" s="72"/>
      <c r="I67" s="189"/>
      <c r="J67" s="72"/>
      <c r="K67" s="72"/>
      <c r="L67" s="70"/>
    </row>
    <row r="68" s="1" customFormat="1" ht="6.96" customHeight="1">
      <c r="B68" s="44"/>
      <c r="C68" s="72"/>
      <c r="D68" s="72"/>
      <c r="E68" s="72"/>
      <c r="F68" s="72"/>
      <c r="G68" s="72"/>
      <c r="H68" s="72"/>
      <c r="I68" s="189"/>
      <c r="J68" s="72"/>
      <c r="K68" s="72"/>
      <c r="L68" s="70"/>
    </row>
    <row r="69" s="1" customFormat="1" ht="14.4" customHeight="1">
      <c r="B69" s="44"/>
      <c r="C69" s="74" t="s">
        <v>18</v>
      </c>
      <c r="D69" s="72"/>
      <c r="E69" s="72"/>
      <c r="F69" s="72"/>
      <c r="G69" s="72"/>
      <c r="H69" s="72"/>
      <c r="I69" s="189"/>
      <c r="J69" s="72"/>
      <c r="K69" s="72"/>
      <c r="L69" s="70"/>
    </row>
    <row r="70" s="1" customFormat="1" ht="16.5" customHeight="1">
      <c r="B70" s="44"/>
      <c r="C70" s="72"/>
      <c r="D70" s="72"/>
      <c r="E70" s="190" t="str">
        <f>E7</f>
        <v>Rekonstrukce zahrady mateřské školky, MŠ Harmonie, Zlepšovatelů 1502/27</v>
      </c>
      <c r="F70" s="74"/>
      <c r="G70" s="74"/>
      <c r="H70" s="74"/>
      <c r="I70" s="189"/>
      <c r="J70" s="72"/>
      <c r="K70" s="72"/>
      <c r="L70" s="70"/>
    </row>
    <row r="71" s="1" customFormat="1" ht="14.4" customHeight="1">
      <c r="B71" s="44"/>
      <c r="C71" s="74" t="s">
        <v>152</v>
      </c>
      <c r="D71" s="72"/>
      <c r="E71" s="72"/>
      <c r="F71" s="72"/>
      <c r="G71" s="72"/>
      <c r="H71" s="72"/>
      <c r="I71" s="189"/>
      <c r="J71" s="72"/>
      <c r="K71" s="72"/>
      <c r="L71" s="70"/>
    </row>
    <row r="72" s="1" customFormat="1" ht="17.25" customHeight="1">
      <c r="B72" s="44"/>
      <c r="C72" s="72"/>
      <c r="D72" s="72"/>
      <c r="E72" s="80" t="str">
        <f>E9</f>
        <v>17 - Prameniště s předzahrádkou</v>
      </c>
      <c r="F72" s="72"/>
      <c r="G72" s="72"/>
      <c r="H72" s="72"/>
      <c r="I72" s="189"/>
      <c r="J72" s="72"/>
      <c r="K72" s="72"/>
      <c r="L72" s="70"/>
    </row>
    <row r="73" s="1" customFormat="1" ht="6.96" customHeight="1">
      <c r="B73" s="44"/>
      <c r="C73" s="72"/>
      <c r="D73" s="72"/>
      <c r="E73" s="72"/>
      <c r="F73" s="72"/>
      <c r="G73" s="72"/>
      <c r="H73" s="72"/>
      <c r="I73" s="189"/>
      <c r="J73" s="72"/>
      <c r="K73" s="72"/>
      <c r="L73" s="70"/>
    </row>
    <row r="74" s="1" customFormat="1" ht="18" customHeight="1">
      <c r="B74" s="44"/>
      <c r="C74" s="74" t="s">
        <v>23</v>
      </c>
      <c r="D74" s="72"/>
      <c r="E74" s="72"/>
      <c r="F74" s="191" t="str">
        <f>F12</f>
        <v>číslo parcely 245/4</v>
      </c>
      <c r="G74" s="72"/>
      <c r="H74" s="72"/>
      <c r="I74" s="192" t="s">
        <v>25</v>
      </c>
      <c r="J74" s="83" t="str">
        <f>IF(J12="","",J12)</f>
        <v>6. 12. 2018</v>
      </c>
      <c r="K74" s="72"/>
      <c r="L74" s="70"/>
    </row>
    <row r="75" s="1" customFormat="1" ht="6.96" customHeight="1">
      <c r="B75" s="44"/>
      <c r="C75" s="72"/>
      <c r="D75" s="72"/>
      <c r="E75" s="72"/>
      <c r="F75" s="72"/>
      <c r="G75" s="72"/>
      <c r="H75" s="72"/>
      <c r="I75" s="189"/>
      <c r="J75" s="72"/>
      <c r="K75" s="72"/>
      <c r="L75" s="70"/>
    </row>
    <row r="76" s="1" customFormat="1">
      <c r="B76" s="44"/>
      <c r="C76" s="74" t="s">
        <v>27</v>
      </c>
      <c r="D76" s="72"/>
      <c r="E76" s="72"/>
      <c r="F76" s="191" t="str">
        <f>E15</f>
        <v>MŠ Harmonie</v>
      </c>
      <c r="G76" s="72"/>
      <c r="H76" s="72"/>
      <c r="I76" s="192" t="s">
        <v>34</v>
      </c>
      <c r="J76" s="191" t="str">
        <f>E21</f>
        <v>Ing. Dagmar Rudolfová, Ing. Miroslava Najman</v>
      </c>
      <c r="K76" s="72"/>
      <c r="L76" s="70"/>
    </row>
    <row r="77" s="1" customFormat="1" ht="14.4" customHeight="1">
      <c r="B77" s="44"/>
      <c r="C77" s="74" t="s">
        <v>32</v>
      </c>
      <c r="D77" s="72"/>
      <c r="E77" s="72"/>
      <c r="F77" s="191" t="str">
        <f>IF(E18="","",E18)</f>
        <v/>
      </c>
      <c r="G77" s="72"/>
      <c r="H77" s="72"/>
      <c r="I77" s="189"/>
      <c r="J77" s="72"/>
      <c r="K77" s="72"/>
      <c r="L77" s="70"/>
    </row>
    <row r="78" s="1" customFormat="1" ht="10.32" customHeight="1">
      <c r="B78" s="44"/>
      <c r="C78" s="72"/>
      <c r="D78" s="72"/>
      <c r="E78" s="72"/>
      <c r="F78" s="72"/>
      <c r="G78" s="72"/>
      <c r="H78" s="72"/>
      <c r="I78" s="189"/>
      <c r="J78" s="72"/>
      <c r="K78" s="72"/>
      <c r="L78" s="70"/>
    </row>
    <row r="79" s="9" customFormat="1" ht="29.28" customHeight="1">
      <c r="B79" s="193"/>
      <c r="C79" s="194" t="s">
        <v>163</v>
      </c>
      <c r="D79" s="195" t="s">
        <v>59</v>
      </c>
      <c r="E79" s="195" t="s">
        <v>55</v>
      </c>
      <c r="F79" s="195" t="s">
        <v>164</v>
      </c>
      <c r="G79" s="195" t="s">
        <v>165</v>
      </c>
      <c r="H79" s="195" t="s">
        <v>166</v>
      </c>
      <c r="I79" s="196" t="s">
        <v>167</v>
      </c>
      <c r="J79" s="195" t="s">
        <v>156</v>
      </c>
      <c r="K79" s="197" t="s">
        <v>168</v>
      </c>
      <c r="L79" s="198"/>
      <c r="M79" s="100" t="s">
        <v>169</v>
      </c>
      <c r="N79" s="101" t="s">
        <v>44</v>
      </c>
      <c r="O79" s="101" t="s">
        <v>170</v>
      </c>
      <c r="P79" s="101" t="s">
        <v>171</v>
      </c>
      <c r="Q79" s="101" t="s">
        <v>172</v>
      </c>
      <c r="R79" s="101" t="s">
        <v>173</v>
      </c>
      <c r="S79" s="101" t="s">
        <v>174</v>
      </c>
      <c r="T79" s="102" t="s">
        <v>175</v>
      </c>
    </row>
    <row r="80" s="1" customFormat="1" ht="29.28" customHeight="1">
      <c r="B80" s="44"/>
      <c r="C80" s="106" t="s">
        <v>157</v>
      </c>
      <c r="D80" s="72"/>
      <c r="E80" s="72"/>
      <c r="F80" s="72"/>
      <c r="G80" s="72"/>
      <c r="H80" s="72"/>
      <c r="I80" s="189"/>
      <c r="J80" s="199">
        <f>BK80</f>
        <v>0</v>
      </c>
      <c r="K80" s="72"/>
      <c r="L80" s="70"/>
      <c r="M80" s="103"/>
      <c r="N80" s="104"/>
      <c r="O80" s="104"/>
      <c r="P80" s="200">
        <f>P81</f>
        <v>0</v>
      </c>
      <c r="Q80" s="104"/>
      <c r="R80" s="200">
        <f>R81</f>
        <v>6.4740000000000002</v>
      </c>
      <c r="S80" s="104"/>
      <c r="T80" s="201">
        <f>T81</f>
        <v>0</v>
      </c>
      <c r="AT80" s="22" t="s">
        <v>73</v>
      </c>
      <c r="AU80" s="22" t="s">
        <v>158</v>
      </c>
      <c r="BK80" s="202">
        <f>BK81</f>
        <v>0</v>
      </c>
    </row>
    <row r="81" s="10" customFormat="1" ht="37.44001" customHeight="1">
      <c r="B81" s="203"/>
      <c r="C81" s="204"/>
      <c r="D81" s="205" t="s">
        <v>73</v>
      </c>
      <c r="E81" s="206" t="s">
        <v>176</v>
      </c>
      <c r="F81" s="206" t="s">
        <v>177</v>
      </c>
      <c r="G81" s="204"/>
      <c r="H81" s="204"/>
      <c r="I81" s="207"/>
      <c r="J81" s="208">
        <f>BK81</f>
        <v>0</v>
      </c>
      <c r="K81" s="204"/>
      <c r="L81" s="209"/>
      <c r="M81" s="210"/>
      <c r="N81" s="211"/>
      <c r="O81" s="211"/>
      <c r="P81" s="212">
        <f>P82+P104+P114</f>
        <v>0</v>
      </c>
      <c r="Q81" s="211"/>
      <c r="R81" s="212">
        <f>R82+R104+R114</f>
        <v>6.4740000000000002</v>
      </c>
      <c r="S81" s="211"/>
      <c r="T81" s="213">
        <f>T82+T104+T114</f>
        <v>0</v>
      </c>
      <c r="AR81" s="214" t="s">
        <v>82</v>
      </c>
      <c r="AT81" s="215" t="s">
        <v>73</v>
      </c>
      <c r="AU81" s="215" t="s">
        <v>74</v>
      </c>
      <c r="AY81" s="214" t="s">
        <v>178</v>
      </c>
      <c r="BK81" s="216">
        <f>BK82+BK104+BK114</f>
        <v>0</v>
      </c>
    </row>
    <row r="82" s="10" customFormat="1" ht="19.92" customHeight="1">
      <c r="B82" s="203"/>
      <c r="C82" s="204"/>
      <c r="D82" s="205" t="s">
        <v>73</v>
      </c>
      <c r="E82" s="217" t="s">
        <v>82</v>
      </c>
      <c r="F82" s="217" t="s">
        <v>179</v>
      </c>
      <c r="G82" s="204"/>
      <c r="H82" s="204"/>
      <c r="I82" s="207"/>
      <c r="J82" s="218">
        <f>BK82</f>
        <v>0</v>
      </c>
      <c r="K82" s="204"/>
      <c r="L82" s="209"/>
      <c r="M82" s="210"/>
      <c r="N82" s="211"/>
      <c r="O82" s="211"/>
      <c r="P82" s="212">
        <f>SUM(P83:P103)</f>
        <v>0</v>
      </c>
      <c r="Q82" s="211"/>
      <c r="R82" s="212">
        <f>SUM(R83:R103)</f>
        <v>6.4740000000000002</v>
      </c>
      <c r="S82" s="211"/>
      <c r="T82" s="213">
        <f>SUM(T83:T103)</f>
        <v>0</v>
      </c>
      <c r="AR82" s="214" t="s">
        <v>82</v>
      </c>
      <c r="AT82" s="215" t="s">
        <v>73</v>
      </c>
      <c r="AU82" s="215" t="s">
        <v>82</v>
      </c>
      <c r="AY82" s="214" t="s">
        <v>178</v>
      </c>
      <c r="BK82" s="216">
        <f>SUM(BK83:BK103)</f>
        <v>0</v>
      </c>
    </row>
    <row r="83" s="1" customFormat="1" ht="38.25" customHeight="1">
      <c r="B83" s="44"/>
      <c r="C83" s="219" t="s">
        <v>82</v>
      </c>
      <c r="D83" s="219" t="s">
        <v>180</v>
      </c>
      <c r="E83" s="220" t="s">
        <v>181</v>
      </c>
      <c r="F83" s="221" t="s">
        <v>182</v>
      </c>
      <c r="G83" s="222" t="s">
        <v>183</v>
      </c>
      <c r="H83" s="223">
        <v>3.1099999999999999</v>
      </c>
      <c r="I83" s="224"/>
      <c r="J83" s="225">
        <f>ROUND(I83*H83,2)</f>
        <v>0</v>
      </c>
      <c r="K83" s="221" t="s">
        <v>184</v>
      </c>
      <c r="L83" s="70"/>
      <c r="M83" s="226" t="s">
        <v>21</v>
      </c>
      <c r="N83" s="227" t="s">
        <v>45</v>
      </c>
      <c r="O83" s="45"/>
      <c r="P83" s="228">
        <f>O83*H83</f>
        <v>0</v>
      </c>
      <c r="Q83" s="228">
        <v>0</v>
      </c>
      <c r="R83" s="228">
        <f>Q83*H83</f>
        <v>0</v>
      </c>
      <c r="S83" s="228">
        <v>0</v>
      </c>
      <c r="T83" s="229">
        <f>S83*H83</f>
        <v>0</v>
      </c>
      <c r="AR83" s="22" t="s">
        <v>185</v>
      </c>
      <c r="AT83" s="22" t="s">
        <v>180</v>
      </c>
      <c r="AU83" s="22" t="s">
        <v>84</v>
      </c>
      <c r="AY83" s="22" t="s">
        <v>178</v>
      </c>
      <c r="BE83" s="230">
        <f>IF(N83="základní",J83,0)</f>
        <v>0</v>
      </c>
      <c r="BF83" s="230">
        <f>IF(N83="snížená",J83,0)</f>
        <v>0</v>
      </c>
      <c r="BG83" s="230">
        <f>IF(N83="zákl. přenesená",J83,0)</f>
        <v>0</v>
      </c>
      <c r="BH83" s="230">
        <f>IF(N83="sníž. přenesená",J83,0)</f>
        <v>0</v>
      </c>
      <c r="BI83" s="230">
        <f>IF(N83="nulová",J83,0)</f>
        <v>0</v>
      </c>
      <c r="BJ83" s="22" t="s">
        <v>82</v>
      </c>
      <c r="BK83" s="230">
        <f>ROUND(I83*H83,2)</f>
        <v>0</v>
      </c>
      <c r="BL83" s="22" t="s">
        <v>185</v>
      </c>
      <c r="BM83" s="22" t="s">
        <v>638</v>
      </c>
    </row>
    <row r="84" s="11" customFormat="1">
      <c r="B84" s="231"/>
      <c r="C84" s="232"/>
      <c r="D84" s="233" t="s">
        <v>187</v>
      </c>
      <c r="E84" s="234" t="s">
        <v>21</v>
      </c>
      <c r="F84" s="235" t="s">
        <v>639</v>
      </c>
      <c r="G84" s="232"/>
      <c r="H84" s="234" t="s">
        <v>21</v>
      </c>
      <c r="I84" s="236"/>
      <c r="J84" s="232"/>
      <c r="K84" s="232"/>
      <c r="L84" s="237"/>
      <c r="M84" s="238"/>
      <c r="N84" s="239"/>
      <c r="O84" s="239"/>
      <c r="P84" s="239"/>
      <c r="Q84" s="239"/>
      <c r="R84" s="239"/>
      <c r="S84" s="239"/>
      <c r="T84" s="240"/>
      <c r="AT84" s="241" t="s">
        <v>187</v>
      </c>
      <c r="AU84" s="241" t="s">
        <v>84</v>
      </c>
      <c r="AV84" s="11" t="s">
        <v>82</v>
      </c>
      <c r="AW84" s="11" t="s">
        <v>37</v>
      </c>
      <c r="AX84" s="11" t="s">
        <v>74</v>
      </c>
      <c r="AY84" s="241" t="s">
        <v>178</v>
      </c>
    </row>
    <row r="85" s="11" customFormat="1">
      <c r="B85" s="231"/>
      <c r="C85" s="232"/>
      <c r="D85" s="233" t="s">
        <v>187</v>
      </c>
      <c r="E85" s="234" t="s">
        <v>21</v>
      </c>
      <c r="F85" s="235" t="s">
        <v>640</v>
      </c>
      <c r="G85" s="232"/>
      <c r="H85" s="234" t="s">
        <v>21</v>
      </c>
      <c r="I85" s="236"/>
      <c r="J85" s="232"/>
      <c r="K85" s="232"/>
      <c r="L85" s="237"/>
      <c r="M85" s="238"/>
      <c r="N85" s="239"/>
      <c r="O85" s="239"/>
      <c r="P85" s="239"/>
      <c r="Q85" s="239"/>
      <c r="R85" s="239"/>
      <c r="S85" s="239"/>
      <c r="T85" s="240"/>
      <c r="AT85" s="241" t="s">
        <v>187</v>
      </c>
      <c r="AU85" s="241" t="s">
        <v>84</v>
      </c>
      <c r="AV85" s="11" t="s">
        <v>82</v>
      </c>
      <c r="AW85" s="11" t="s">
        <v>37</v>
      </c>
      <c r="AX85" s="11" t="s">
        <v>74</v>
      </c>
      <c r="AY85" s="241" t="s">
        <v>178</v>
      </c>
    </row>
    <row r="86" s="12" customFormat="1">
      <c r="B86" s="242"/>
      <c r="C86" s="243"/>
      <c r="D86" s="233" t="s">
        <v>187</v>
      </c>
      <c r="E86" s="244" t="s">
        <v>21</v>
      </c>
      <c r="F86" s="245" t="s">
        <v>641</v>
      </c>
      <c r="G86" s="243"/>
      <c r="H86" s="246">
        <v>3.1099999999999999</v>
      </c>
      <c r="I86" s="247"/>
      <c r="J86" s="243"/>
      <c r="K86" s="243"/>
      <c r="L86" s="248"/>
      <c r="M86" s="249"/>
      <c r="N86" s="250"/>
      <c r="O86" s="250"/>
      <c r="P86" s="250"/>
      <c r="Q86" s="250"/>
      <c r="R86" s="250"/>
      <c r="S86" s="250"/>
      <c r="T86" s="251"/>
      <c r="AT86" s="252" t="s">
        <v>187</v>
      </c>
      <c r="AU86" s="252" t="s">
        <v>84</v>
      </c>
      <c r="AV86" s="12" t="s">
        <v>84</v>
      </c>
      <c r="AW86" s="12" t="s">
        <v>37</v>
      </c>
      <c r="AX86" s="12" t="s">
        <v>82</v>
      </c>
      <c r="AY86" s="252" t="s">
        <v>178</v>
      </c>
    </row>
    <row r="87" s="1" customFormat="1" ht="38.25" customHeight="1">
      <c r="B87" s="44"/>
      <c r="C87" s="219" t="s">
        <v>84</v>
      </c>
      <c r="D87" s="219" t="s">
        <v>180</v>
      </c>
      <c r="E87" s="220" t="s">
        <v>190</v>
      </c>
      <c r="F87" s="221" t="s">
        <v>191</v>
      </c>
      <c r="G87" s="222" t="s">
        <v>192</v>
      </c>
      <c r="H87" s="223">
        <v>31.100000000000001</v>
      </c>
      <c r="I87" s="224"/>
      <c r="J87" s="225">
        <f>ROUND(I87*H87,2)</f>
        <v>0</v>
      </c>
      <c r="K87" s="221" t="s">
        <v>184</v>
      </c>
      <c r="L87" s="70"/>
      <c r="M87" s="226" t="s">
        <v>21</v>
      </c>
      <c r="N87" s="227" t="s">
        <v>45</v>
      </c>
      <c r="O87" s="45"/>
      <c r="P87" s="228">
        <f>O87*H87</f>
        <v>0</v>
      </c>
      <c r="Q87" s="228">
        <v>0</v>
      </c>
      <c r="R87" s="228">
        <f>Q87*H87</f>
        <v>0</v>
      </c>
      <c r="S87" s="228">
        <v>0</v>
      </c>
      <c r="T87" s="229">
        <f>S87*H87</f>
        <v>0</v>
      </c>
      <c r="AR87" s="22" t="s">
        <v>185</v>
      </c>
      <c r="AT87" s="22" t="s">
        <v>180</v>
      </c>
      <c r="AU87" s="22" t="s">
        <v>84</v>
      </c>
      <c r="AY87" s="22" t="s">
        <v>178</v>
      </c>
      <c r="BE87" s="230">
        <f>IF(N87="základní",J87,0)</f>
        <v>0</v>
      </c>
      <c r="BF87" s="230">
        <f>IF(N87="snížená",J87,0)</f>
        <v>0</v>
      </c>
      <c r="BG87" s="230">
        <f>IF(N87="zákl. přenesená",J87,0)</f>
        <v>0</v>
      </c>
      <c r="BH87" s="230">
        <f>IF(N87="sníž. přenesená",J87,0)</f>
        <v>0</v>
      </c>
      <c r="BI87" s="230">
        <f>IF(N87="nulová",J87,0)</f>
        <v>0</v>
      </c>
      <c r="BJ87" s="22" t="s">
        <v>82</v>
      </c>
      <c r="BK87" s="230">
        <f>ROUND(I87*H87,2)</f>
        <v>0</v>
      </c>
      <c r="BL87" s="22" t="s">
        <v>185</v>
      </c>
      <c r="BM87" s="22" t="s">
        <v>642</v>
      </c>
    </row>
    <row r="88" s="12" customFormat="1">
      <c r="B88" s="242"/>
      <c r="C88" s="243"/>
      <c r="D88" s="233" t="s">
        <v>187</v>
      </c>
      <c r="E88" s="244" t="s">
        <v>21</v>
      </c>
      <c r="F88" s="245" t="s">
        <v>643</v>
      </c>
      <c r="G88" s="243"/>
      <c r="H88" s="246">
        <v>31.100000000000001</v>
      </c>
      <c r="I88" s="247"/>
      <c r="J88" s="243"/>
      <c r="K88" s="243"/>
      <c r="L88" s="248"/>
      <c r="M88" s="249"/>
      <c r="N88" s="250"/>
      <c r="O88" s="250"/>
      <c r="P88" s="250"/>
      <c r="Q88" s="250"/>
      <c r="R88" s="250"/>
      <c r="S88" s="250"/>
      <c r="T88" s="251"/>
      <c r="AT88" s="252" t="s">
        <v>187</v>
      </c>
      <c r="AU88" s="252" t="s">
        <v>84</v>
      </c>
      <c r="AV88" s="12" t="s">
        <v>84</v>
      </c>
      <c r="AW88" s="12" t="s">
        <v>37</v>
      </c>
      <c r="AX88" s="12" t="s">
        <v>82</v>
      </c>
      <c r="AY88" s="252" t="s">
        <v>178</v>
      </c>
    </row>
    <row r="89" s="1" customFormat="1" ht="25.5" customHeight="1">
      <c r="B89" s="44"/>
      <c r="C89" s="219" t="s">
        <v>195</v>
      </c>
      <c r="D89" s="219" t="s">
        <v>180</v>
      </c>
      <c r="E89" s="220" t="s">
        <v>203</v>
      </c>
      <c r="F89" s="221" t="s">
        <v>204</v>
      </c>
      <c r="G89" s="222" t="s">
        <v>192</v>
      </c>
      <c r="H89" s="223">
        <v>31.100000000000001</v>
      </c>
      <c r="I89" s="224"/>
      <c r="J89" s="225">
        <f>ROUND(I89*H89,2)</f>
        <v>0</v>
      </c>
      <c r="K89" s="221" t="s">
        <v>184</v>
      </c>
      <c r="L89" s="70"/>
      <c r="M89" s="226" t="s">
        <v>21</v>
      </c>
      <c r="N89" s="227" t="s">
        <v>45</v>
      </c>
      <c r="O89" s="45"/>
      <c r="P89" s="228">
        <f>O89*H89</f>
        <v>0</v>
      </c>
      <c r="Q89" s="228">
        <v>0</v>
      </c>
      <c r="R89" s="228">
        <f>Q89*H89</f>
        <v>0</v>
      </c>
      <c r="S89" s="228">
        <v>0</v>
      </c>
      <c r="T89" s="229">
        <f>S89*H89</f>
        <v>0</v>
      </c>
      <c r="AR89" s="22" t="s">
        <v>185</v>
      </c>
      <c r="AT89" s="22" t="s">
        <v>180</v>
      </c>
      <c r="AU89" s="22" t="s">
        <v>84</v>
      </c>
      <c r="AY89" s="22" t="s">
        <v>178</v>
      </c>
      <c r="BE89" s="230">
        <f>IF(N89="základní",J89,0)</f>
        <v>0</v>
      </c>
      <c r="BF89" s="230">
        <f>IF(N89="snížená",J89,0)</f>
        <v>0</v>
      </c>
      <c r="BG89" s="230">
        <f>IF(N89="zákl. přenesená",J89,0)</f>
        <v>0</v>
      </c>
      <c r="BH89" s="230">
        <f>IF(N89="sníž. přenesená",J89,0)</f>
        <v>0</v>
      </c>
      <c r="BI89" s="230">
        <f>IF(N89="nulová",J89,0)</f>
        <v>0</v>
      </c>
      <c r="BJ89" s="22" t="s">
        <v>82</v>
      </c>
      <c r="BK89" s="230">
        <f>ROUND(I89*H89,2)</f>
        <v>0</v>
      </c>
      <c r="BL89" s="22" t="s">
        <v>185</v>
      </c>
      <c r="BM89" s="22" t="s">
        <v>644</v>
      </c>
    </row>
    <row r="90" s="12" customFormat="1">
      <c r="B90" s="242"/>
      <c r="C90" s="243"/>
      <c r="D90" s="233" t="s">
        <v>187</v>
      </c>
      <c r="E90" s="244" t="s">
        <v>21</v>
      </c>
      <c r="F90" s="245" t="s">
        <v>643</v>
      </c>
      <c r="G90" s="243"/>
      <c r="H90" s="246">
        <v>31.100000000000001</v>
      </c>
      <c r="I90" s="247"/>
      <c r="J90" s="243"/>
      <c r="K90" s="243"/>
      <c r="L90" s="248"/>
      <c r="M90" s="249"/>
      <c r="N90" s="250"/>
      <c r="O90" s="250"/>
      <c r="P90" s="250"/>
      <c r="Q90" s="250"/>
      <c r="R90" s="250"/>
      <c r="S90" s="250"/>
      <c r="T90" s="251"/>
      <c r="AT90" s="252" t="s">
        <v>187</v>
      </c>
      <c r="AU90" s="252" t="s">
        <v>84</v>
      </c>
      <c r="AV90" s="12" t="s">
        <v>84</v>
      </c>
      <c r="AW90" s="12" t="s">
        <v>37</v>
      </c>
      <c r="AX90" s="12" t="s">
        <v>82</v>
      </c>
      <c r="AY90" s="252" t="s">
        <v>178</v>
      </c>
    </row>
    <row r="91" s="1" customFormat="1" ht="16.5" customHeight="1">
      <c r="B91" s="44"/>
      <c r="C91" s="253" t="s">
        <v>185</v>
      </c>
      <c r="D91" s="253" t="s">
        <v>209</v>
      </c>
      <c r="E91" s="254" t="s">
        <v>281</v>
      </c>
      <c r="F91" s="255" t="s">
        <v>645</v>
      </c>
      <c r="G91" s="256" t="s">
        <v>192</v>
      </c>
      <c r="H91" s="257">
        <v>38.875</v>
      </c>
      <c r="I91" s="258"/>
      <c r="J91" s="259">
        <f>ROUND(I91*H91,2)</f>
        <v>0</v>
      </c>
      <c r="K91" s="255" t="s">
        <v>199</v>
      </c>
      <c r="L91" s="260"/>
      <c r="M91" s="261" t="s">
        <v>21</v>
      </c>
      <c r="N91" s="262" t="s">
        <v>45</v>
      </c>
      <c r="O91" s="45"/>
      <c r="P91" s="228">
        <f>O91*H91</f>
        <v>0</v>
      </c>
      <c r="Q91" s="228">
        <v>0</v>
      </c>
      <c r="R91" s="228">
        <f>Q91*H91</f>
        <v>0</v>
      </c>
      <c r="S91" s="228">
        <v>0</v>
      </c>
      <c r="T91" s="229">
        <f>S91*H91</f>
        <v>0</v>
      </c>
      <c r="AR91" s="22" t="s">
        <v>212</v>
      </c>
      <c r="AT91" s="22" t="s">
        <v>209</v>
      </c>
      <c r="AU91" s="22" t="s">
        <v>84</v>
      </c>
      <c r="AY91" s="22" t="s">
        <v>178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22" t="s">
        <v>82</v>
      </c>
      <c r="BK91" s="230">
        <f>ROUND(I91*H91,2)</f>
        <v>0</v>
      </c>
      <c r="BL91" s="22" t="s">
        <v>185</v>
      </c>
      <c r="BM91" s="22" t="s">
        <v>646</v>
      </c>
    </row>
    <row r="92" s="12" customFormat="1">
      <c r="B92" s="242"/>
      <c r="C92" s="243"/>
      <c r="D92" s="233" t="s">
        <v>187</v>
      </c>
      <c r="E92" s="244" t="s">
        <v>21</v>
      </c>
      <c r="F92" s="245" t="s">
        <v>643</v>
      </c>
      <c r="G92" s="243"/>
      <c r="H92" s="246">
        <v>31.100000000000001</v>
      </c>
      <c r="I92" s="247"/>
      <c r="J92" s="243"/>
      <c r="K92" s="243"/>
      <c r="L92" s="248"/>
      <c r="M92" s="249"/>
      <c r="N92" s="250"/>
      <c r="O92" s="250"/>
      <c r="P92" s="250"/>
      <c r="Q92" s="250"/>
      <c r="R92" s="250"/>
      <c r="S92" s="250"/>
      <c r="T92" s="251"/>
      <c r="AT92" s="252" t="s">
        <v>187</v>
      </c>
      <c r="AU92" s="252" t="s">
        <v>84</v>
      </c>
      <c r="AV92" s="12" t="s">
        <v>84</v>
      </c>
      <c r="AW92" s="12" t="s">
        <v>37</v>
      </c>
      <c r="AX92" s="12" t="s">
        <v>82</v>
      </c>
      <c r="AY92" s="252" t="s">
        <v>178</v>
      </c>
    </row>
    <row r="93" s="12" customFormat="1">
      <c r="B93" s="242"/>
      <c r="C93" s="243"/>
      <c r="D93" s="233" t="s">
        <v>187</v>
      </c>
      <c r="E93" s="243"/>
      <c r="F93" s="245" t="s">
        <v>647</v>
      </c>
      <c r="G93" s="243"/>
      <c r="H93" s="246">
        <v>38.875</v>
      </c>
      <c r="I93" s="247"/>
      <c r="J93" s="243"/>
      <c r="K93" s="243"/>
      <c r="L93" s="248"/>
      <c r="M93" s="249"/>
      <c r="N93" s="250"/>
      <c r="O93" s="250"/>
      <c r="P93" s="250"/>
      <c r="Q93" s="250"/>
      <c r="R93" s="250"/>
      <c r="S93" s="250"/>
      <c r="T93" s="251"/>
      <c r="AT93" s="252" t="s">
        <v>187</v>
      </c>
      <c r="AU93" s="252" t="s">
        <v>84</v>
      </c>
      <c r="AV93" s="12" t="s">
        <v>84</v>
      </c>
      <c r="AW93" s="12" t="s">
        <v>6</v>
      </c>
      <c r="AX93" s="12" t="s">
        <v>82</v>
      </c>
      <c r="AY93" s="252" t="s">
        <v>178</v>
      </c>
    </row>
    <row r="94" s="1" customFormat="1" ht="16.5" customHeight="1">
      <c r="B94" s="44"/>
      <c r="C94" s="253" t="s">
        <v>208</v>
      </c>
      <c r="D94" s="253" t="s">
        <v>209</v>
      </c>
      <c r="E94" s="254" t="s">
        <v>216</v>
      </c>
      <c r="F94" s="255" t="s">
        <v>217</v>
      </c>
      <c r="G94" s="256" t="s">
        <v>218</v>
      </c>
      <c r="H94" s="257">
        <v>124.40000000000001</v>
      </c>
      <c r="I94" s="258"/>
      <c r="J94" s="259">
        <f>ROUND(I94*H94,2)</f>
        <v>0</v>
      </c>
      <c r="K94" s="255" t="s">
        <v>199</v>
      </c>
      <c r="L94" s="260"/>
      <c r="M94" s="261" t="s">
        <v>21</v>
      </c>
      <c r="N94" s="262" t="s">
        <v>45</v>
      </c>
      <c r="O94" s="45"/>
      <c r="P94" s="228">
        <f>O94*H94</f>
        <v>0</v>
      </c>
      <c r="Q94" s="228">
        <v>0</v>
      </c>
      <c r="R94" s="228">
        <f>Q94*H94</f>
        <v>0</v>
      </c>
      <c r="S94" s="228">
        <v>0</v>
      </c>
      <c r="T94" s="229">
        <f>S94*H94</f>
        <v>0</v>
      </c>
      <c r="AR94" s="22" t="s">
        <v>212</v>
      </c>
      <c r="AT94" s="22" t="s">
        <v>209</v>
      </c>
      <c r="AU94" s="22" t="s">
        <v>84</v>
      </c>
      <c r="AY94" s="22" t="s">
        <v>178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22" t="s">
        <v>82</v>
      </c>
      <c r="BK94" s="230">
        <f>ROUND(I94*H94,2)</f>
        <v>0</v>
      </c>
      <c r="BL94" s="22" t="s">
        <v>185</v>
      </c>
      <c r="BM94" s="22" t="s">
        <v>648</v>
      </c>
    </row>
    <row r="95" s="12" customFormat="1">
      <c r="B95" s="242"/>
      <c r="C95" s="243"/>
      <c r="D95" s="233" t="s">
        <v>187</v>
      </c>
      <c r="E95" s="244" t="s">
        <v>21</v>
      </c>
      <c r="F95" s="245" t="s">
        <v>649</v>
      </c>
      <c r="G95" s="243"/>
      <c r="H95" s="246">
        <v>124.40000000000001</v>
      </c>
      <c r="I95" s="247"/>
      <c r="J95" s="243"/>
      <c r="K95" s="243"/>
      <c r="L95" s="248"/>
      <c r="M95" s="249"/>
      <c r="N95" s="250"/>
      <c r="O95" s="250"/>
      <c r="P95" s="250"/>
      <c r="Q95" s="250"/>
      <c r="R95" s="250"/>
      <c r="S95" s="250"/>
      <c r="T95" s="251"/>
      <c r="AT95" s="252" t="s">
        <v>187</v>
      </c>
      <c r="AU95" s="252" t="s">
        <v>84</v>
      </c>
      <c r="AV95" s="12" t="s">
        <v>84</v>
      </c>
      <c r="AW95" s="12" t="s">
        <v>37</v>
      </c>
      <c r="AX95" s="12" t="s">
        <v>82</v>
      </c>
      <c r="AY95" s="252" t="s">
        <v>178</v>
      </c>
    </row>
    <row r="96" s="1" customFormat="1" ht="25.5" customHeight="1">
      <c r="B96" s="44"/>
      <c r="C96" s="219" t="s">
        <v>215</v>
      </c>
      <c r="D96" s="219" t="s">
        <v>180</v>
      </c>
      <c r="E96" s="220" t="s">
        <v>229</v>
      </c>
      <c r="F96" s="221" t="s">
        <v>650</v>
      </c>
      <c r="G96" s="222" t="s">
        <v>192</v>
      </c>
      <c r="H96" s="223">
        <v>31.100000000000001</v>
      </c>
      <c r="I96" s="224"/>
      <c r="J96" s="225">
        <f>ROUND(I96*H96,2)</f>
        <v>0</v>
      </c>
      <c r="K96" s="221" t="s">
        <v>184</v>
      </c>
      <c r="L96" s="70"/>
      <c r="M96" s="226" t="s">
        <v>21</v>
      </c>
      <c r="N96" s="227" t="s">
        <v>45</v>
      </c>
      <c r="O96" s="45"/>
      <c r="P96" s="228">
        <f>O96*H96</f>
        <v>0</v>
      </c>
      <c r="Q96" s="228">
        <v>0</v>
      </c>
      <c r="R96" s="228">
        <f>Q96*H96</f>
        <v>0</v>
      </c>
      <c r="S96" s="228">
        <v>0</v>
      </c>
      <c r="T96" s="229">
        <f>S96*H96</f>
        <v>0</v>
      </c>
      <c r="AR96" s="22" t="s">
        <v>185</v>
      </c>
      <c r="AT96" s="22" t="s">
        <v>180</v>
      </c>
      <c r="AU96" s="22" t="s">
        <v>84</v>
      </c>
      <c r="AY96" s="22" t="s">
        <v>178</v>
      </c>
      <c r="BE96" s="230">
        <f>IF(N96="základní",J96,0)</f>
        <v>0</v>
      </c>
      <c r="BF96" s="230">
        <f>IF(N96="snížená",J96,0)</f>
        <v>0</v>
      </c>
      <c r="BG96" s="230">
        <f>IF(N96="zákl. přenesená",J96,0)</f>
        <v>0</v>
      </c>
      <c r="BH96" s="230">
        <f>IF(N96="sníž. přenesená",J96,0)</f>
        <v>0</v>
      </c>
      <c r="BI96" s="230">
        <f>IF(N96="nulová",J96,0)</f>
        <v>0</v>
      </c>
      <c r="BJ96" s="22" t="s">
        <v>82</v>
      </c>
      <c r="BK96" s="230">
        <f>ROUND(I96*H96,2)</f>
        <v>0</v>
      </c>
      <c r="BL96" s="22" t="s">
        <v>185</v>
      </c>
      <c r="BM96" s="22" t="s">
        <v>651</v>
      </c>
    </row>
    <row r="97" s="12" customFormat="1">
      <c r="B97" s="242"/>
      <c r="C97" s="243"/>
      <c r="D97" s="233" t="s">
        <v>187</v>
      </c>
      <c r="E97" s="244" t="s">
        <v>21</v>
      </c>
      <c r="F97" s="245" t="s">
        <v>643</v>
      </c>
      <c r="G97" s="243"/>
      <c r="H97" s="246">
        <v>31.100000000000001</v>
      </c>
      <c r="I97" s="247"/>
      <c r="J97" s="243"/>
      <c r="K97" s="243"/>
      <c r="L97" s="248"/>
      <c r="M97" s="249"/>
      <c r="N97" s="250"/>
      <c r="O97" s="250"/>
      <c r="P97" s="250"/>
      <c r="Q97" s="250"/>
      <c r="R97" s="250"/>
      <c r="S97" s="250"/>
      <c r="T97" s="251"/>
      <c r="AT97" s="252" t="s">
        <v>187</v>
      </c>
      <c r="AU97" s="252" t="s">
        <v>84</v>
      </c>
      <c r="AV97" s="12" t="s">
        <v>84</v>
      </c>
      <c r="AW97" s="12" t="s">
        <v>37</v>
      </c>
      <c r="AX97" s="12" t="s">
        <v>82</v>
      </c>
      <c r="AY97" s="252" t="s">
        <v>178</v>
      </c>
    </row>
    <row r="98" s="1" customFormat="1" ht="16.5" customHeight="1">
      <c r="B98" s="44"/>
      <c r="C98" s="253" t="s">
        <v>221</v>
      </c>
      <c r="D98" s="253" t="s">
        <v>209</v>
      </c>
      <c r="E98" s="254" t="s">
        <v>297</v>
      </c>
      <c r="F98" s="255" t="s">
        <v>652</v>
      </c>
      <c r="G98" s="256" t="s">
        <v>235</v>
      </c>
      <c r="H98" s="257">
        <v>5.4740000000000002</v>
      </c>
      <c r="I98" s="258"/>
      <c r="J98" s="259">
        <f>ROUND(I98*H98,2)</f>
        <v>0</v>
      </c>
      <c r="K98" s="255" t="s">
        <v>184</v>
      </c>
      <c r="L98" s="260"/>
      <c r="M98" s="261" t="s">
        <v>21</v>
      </c>
      <c r="N98" s="262" t="s">
        <v>45</v>
      </c>
      <c r="O98" s="45"/>
      <c r="P98" s="228">
        <f>O98*H98</f>
        <v>0</v>
      </c>
      <c r="Q98" s="228">
        <v>1</v>
      </c>
      <c r="R98" s="228">
        <f>Q98*H98</f>
        <v>5.4740000000000002</v>
      </c>
      <c r="S98" s="228">
        <v>0</v>
      </c>
      <c r="T98" s="229">
        <f>S98*H98</f>
        <v>0</v>
      </c>
      <c r="AR98" s="22" t="s">
        <v>212</v>
      </c>
      <c r="AT98" s="22" t="s">
        <v>209</v>
      </c>
      <c r="AU98" s="22" t="s">
        <v>84</v>
      </c>
      <c r="AY98" s="22" t="s">
        <v>178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22" t="s">
        <v>82</v>
      </c>
      <c r="BK98" s="230">
        <f>ROUND(I98*H98,2)</f>
        <v>0</v>
      </c>
      <c r="BL98" s="22" t="s">
        <v>185</v>
      </c>
      <c r="BM98" s="22" t="s">
        <v>653</v>
      </c>
    </row>
    <row r="99" s="12" customFormat="1">
      <c r="B99" s="242"/>
      <c r="C99" s="243"/>
      <c r="D99" s="233" t="s">
        <v>187</v>
      </c>
      <c r="E99" s="244" t="s">
        <v>21</v>
      </c>
      <c r="F99" s="245" t="s">
        <v>654</v>
      </c>
      <c r="G99" s="243"/>
      <c r="H99" s="246">
        <v>5.4740000000000002</v>
      </c>
      <c r="I99" s="247"/>
      <c r="J99" s="243"/>
      <c r="K99" s="243"/>
      <c r="L99" s="248"/>
      <c r="M99" s="249"/>
      <c r="N99" s="250"/>
      <c r="O99" s="250"/>
      <c r="P99" s="250"/>
      <c r="Q99" s="250"/>
      <c r="R99" s="250"/>
      <c r="S99" s="250"/>
      <c r="T99" s="251"/>
      <c r="AT99" s="252" t="s">
        <v>187</v>
      </c>
      <c r="AU99" s="252" t="s">
        <v>84</v>
      </c>
      <c r="AV99" s="12" t="s">
        <v>84</v>
      </c>
      <c r="AW99" s="12" t="s">
        <v>37</v>
      </c>
      <c r="AX99" s="12" t="s">
        <v>82</v>
      </c>
      <c r="AY99" s="252" t="s">
        <v>178</v>
      </c>
    </row>
    <row r="100" s="1" customFormat="1" ht="16.5" customHeight="1">
      <c r="B100" s="44"/>
      <c r="C100" s="253" t="s">
        <v>212</v>
      </c>
      <c r="D100" s="253" t="s">
        <v>209</v>
      </c>
      <c r="E100" s="254" t="s">
        <v>655</v>
      </c>
      <c r="F100" s="255" t="s">
        <v>656</v>
      </c>
      <c r="G100" s="256" t="s">
        <v>235</v>
      </c>
      <c r="H100" s="257">
        <v>1</v>
      </c>
      <c r="I100" s="258"/>
      <c r="J100" s="259">
        <f>ROUND(I100*H100,2)</f>
        <v>0</v>
      </c>
      <c r="K100" s="255" t="s">
        <v>199</v>
      </c>
      <c r="L100" s="260"/>
      <c r="M100" s="261" t="s">
        <v>21</v>
      </c>
      <c r="N100" s="262" t="s">
        <v>45</v>
      </c>
      <c r="O100" s="45"/>
      <c r="P100" s="228">
        <f>O100*H100</f>
        <v>0</v>
      </c>
      <c r="Q100" s="228">
        <v>1</v>
      </c>
      <c r="R100" s="228">
        <f>Q100*H100</f>
        <v>1</v>
      </c>
      <c r="S100" s="228">
        <v>0</v>
      </c>
      <c r="T100" s="229">
        <f>S100*H100</f>
        <v>0</v>
      </c>
      <c r="AR100" s="22" t="s">
        <v>212</v>
      </c>
      <c r="AT100" s="22" t="s">
        <v>209</v>
      </c>
      <c r="AU100" s="22" t="s">
        <v>84</v>
      </c>
      <c r="AY100" s="22" t="s">
        <v>178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22" t="s">
        <v>82</v>
      </c>
      <c r="BK100" s="230">
        <f>ROUND(I100*H100,2)</f>
        <v>0</v>
      </c>
      <c r="BL100" s="22" t="s">
        <v>185</v>
      </c>
      <c r="BM100" s="22" t="s">
        <v>657</v>
      </c>
    </row>
    <row r="101" s="11" customFormat="1">
      <c r="B101" s="231"/>
      <c r="C101" s="232"/>
      <c r="D101" s="233" t="s">
        <v>187</v>
      </c>
      <c r="E101" s="234" t="s">
        <v>21</v>
      </c>
      <c r="F101" s="235" t="s">
        <v>658</v>
      </c>
      <c r="G101" s="232"/>
      <c r="H101" s="234" t="s">
        <v>21</v>
      </c>
      <c r="I101" s="236"/>
      <c r="J101" s="232"/>
      <c r="K101" s="232"/>
      <c r="L101" s="237"/>
      <c r="M101" s="238"/>
      <c r="N101" s="239"/>
      <c r="O101" s="239"/>
      <c r="P101" s="239"/>
      <c r="Q101" s="239"/>
      <c r="R101" s="239"/>
      <c r="S101" s="239"/>
      <c r="T101" s="240"/>
      <c r="AT101" s="241" t="s">
        <v>187</v>
      </c>
      <c r="AU101" s="241" t="s">
        <v>84</v>
      </c>
      <c r="AV101" s="11" t="s">
        <v>82</v>
      </c>
      <c r="AW101" s="11" t="s">
        <v>37</v>
      </c>
      <c r="AX101" s="11" t="s">
        <v>74</v>
      </c>
      <c r="AY101" s="241" t="s">
        <v>178</v>
      </c>
    </row>
    <row r="102" s="11" customFormat="1">
      <c r="B102" s="231"/>
      <c r="C102" s="232"/>
      <c r="D102" s="233" t="s">
        <v>187</v>
      </c>
      <c r="E102" s="234" t="s">
        <v>21</v>
      </c>
      <c r="F102" s="235" t="s">
        <v>659</v>
      </c>
      <c r="G102" s="232"/>
      <c r="H102" s="234" t="s">
        <v>21</v>
      </c>
      <c r="I102" s="236"/>
      <c r="J102" s="232"/>
      <c r="K102" s="232"/>
      <c r="L102" s="237"/>
      <c r="M102" s="238"/>
      <c r="N102" s="239"/>
      <c r="O102" s="239"/>
      <c r="P102" s="239"/>
      <c r="Q102" s="239"/>
      <c r="R102" s="239"/>
      <c r="S102" s="239"/>
      <c r="T102" s="240"/>
      <c r="AT102" s="241" t="s">
        <v>187</v>
      </c>
      <c r="AU102" s="241" t="s">
        <v>84</v>
      </c>
      <c r="AV102" s="11" t="s">
        <v>82</v>
      </c>
      <c r="AW102" s="11" t="s">
        <v>37</v>
      </c>
      <c r="AX102" s="11" t="s">
        <v>74</v>
      </c>
      <c r="AY102" s="241" t="s">
        <v>178</v>
      </c>
    </row>
    <row r="103" s="12" customFormat="1">
      <c r="B103" s="242"/>
      <c r="C103" s="243"/>
      <c r="D103" s="233" t="s">
        <v>187</v>
      </c>
      <c r="E103" s="244" t="s">
        <v>21</v>
      </c>
      <c r="F103" s="245" t="s">
        <v>82</v>
      </c>
      <c r="G103" s="243"/>
      <c r="H103" s="246">
        <v>1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AT103" s="252" t="s">
        <v>187</v>
      </c>
      <c r="AU103" s="252" t="s">
        <v>84</v>
      </c>
      <c r="AV103" s="12" t="s">
        <v>84</v>
      </c>
      <c r="AW103" s="12" t="s">
        <v>37</v>
      </c>
      <c r="AX103" s="12" t="s">
        <v>82</v>
      </c>
      <c r="AY103" s="252" t="s">
        <v>178</v>
      </c>
    </row>
    <row r="104" s="10" customFormat="1" ht="29.88" customHeight="1">
      <c r="B104" s="203"/>
      <c r="C104" s="204"/>
      <c r="D104" s="205" t="s">
        <v>73</v>
      </c>
      <c r="E104" s="217" t="s">
        <v>232</v>
      </c>
      <c r="F104" s="217" t="s">
        <v>267</v>
      </c>
      <c r="G104" s="204"/>
      <c r="H104" s="204"/>
      <c r="I104" s="207"/>
      <c r="J104" s="218">
        <f>BK104</f>
        <v>0</v>
      </c>
      <c r="K104" s="204"/>
      <c r="L104" s="209"/>
      <c r="M104" s="210"/>
      <c r="N104" s="211"/>
      <c r="O104" s="211"/>
      <c r="P104" s="212">
        <f>SUM(P105:P113)</f>
        <v>0</v>
      </c>
      <c r="Q104" s="211"/>
      <c r="R104" s="212">
        <f>SUM(R105:R113)</f>
        <v>0</v>
      </c>
      <c r="S104" s="211"/>
      <c r="T104" s="213">
        <f>SUM(T105:T113)</f>
        <v>0</v>
      </c>
      <c r="AR104" s="214" t="s">
        <v>82</v>
      </c>
      <c r="AT104" s="215" t="s">
        <v>73</v>
      </c>
      <c r="AU104" s="215" t="s">
        <v>82</v>
      </c>
      <c r="AY104" s="214" t="s">
        <v>178</v>
      </c>
      <c r="BK104" s="216">
        <f>SUM(BK105:BK113)</f>
        <v>0</v>
      </c>
    </row>
    <row r="105" s="1" customFormat="1" ht="16.5" customHeight="1">
      <c r="B105" s="44"/>
      <c r="C105" s="219" t="s">
        <v>232</v>
      </c>
      <c r="D105" s="219" t="s">
        <v>180</v>
      </c>
      <c r="E105" s="220" t="s">
        <v>440</v>
      </c>
      <c r="F105" s="221" t="s">
        <v>660</v>
      </c>
      <c r="G105" s="222" t="s">
        <v>198</v>
      </c>
      <c r="H105" s="223">
        <v>1</v>
      </c>
      <c r="I105" s="224"/>
      <c r="J105" s="225">
        <f>ROUND(I105*H105,2)</f>
        <v>0</v>
      </c>
      <c r="K105" s="221" t="s">
        <v>199</v>
      </c>
      <c r="L105" s="70"/>
      <c r="M105" s="226" t="s">
        <v>21</v>
      </c>
      <c r="N105" s="227" t="s">
        <v>45</v>
      </c>
      <c r="O105" s="45"/>
      <c r="P105" s="228">
        <f>O105*H105</f>
        <v>0</v>
      </c>
      <c r="Q105" s="228">
        <v>0</v>
      </c>
      <c r="R105" s="228">
        <f>Q105*H105</f>
        <v>0</v>
      </c>
      <c r="S105" s="228">
        <v>0</v>
      </c>
      <c r="T105" s="229">
        <f>S105*H105</f>
        <v>0</v>
      </c>
      <c r="AR105" s="22" t="s">
        <v>185</v>
      </c>
      <c r="AT105" s="22" t="s">
        <v>180</v>
      </c>
      <c r="AU105" s="22" t="s">
        <v>84</v>
      </c>
      <c r="AY105" s="22" t="s">
        <v>178</v>
      </c>
      <c r="BE105" s="230">
        <f>IF(N105="základní",J105,0)</f>
        <v>0</v>
      </c>
      <c r="BF105" s="230">
        <f>IF(N105="snížená",J105,0)</f>
        <v>0</v>
      </c>
      <c r="BG105" s="230">
        <f>IF(N105="zákl. přenesená",J105,0)</f>
        <v>0</v>
      </c>
      <c r="BH105" s="230">
        <f>IF(N105="sníž. přenesená",J105,0)</f>
        <v>0</v>
      </c>
      <c r="BI105" s="230">
        <f>IF(N105="nulová",J105,0)</f>
        <v>0</v>
      </c>
      <c r="BJ105" s="22" t="s">
        <v>82</v>
      </c>
      <c r="BK105" s="230">
        <f>ROUND(I105*H105,2)</f>
        <v>0</v>
      </c>
      <c r="BL105" s="22" t="s">
        <v>185</v>
      </c>
      <c r="BM105" s="22" t="s">
        <v>661</v>
      </c>
    </row>
    <row r="106" s="11" customFormat="1">
      <c r="B106" s="231"/>
      <c r="C106" s="232"/>
      <c r="D106" s="233" t="s">
        <v>187</v>
      </c>
      <c r="E106" s="234" t="s">
        <v>21</v>
      </c>
      <c r="F106" s="235" t="s">
        <v>662</v>
      </c>
      <c r="G106" s="232"/>
      <c r="H106" s="234" t="s">
        <v>21</v>
      </c>
      <c r="I106" s="236"/>
      <c r="J106" s="232"/>
      <c r="K106" s="232"/>
      <c r="L106" s="237"/>
      <c r="M106" s="238"/>
      <c r="N106" s="239"/>
      <c r="O106" s="239"/>
      <c r="P106" s="239"/>
      <c r="Q106" s="239"/>
      <c r="R106" s="239"/>
      <c r="S106" s="239"/>
      <c r="T106" s="240"/>
      <c r="AT106" s="241" t="s">
        <v>187</v>
      </c>
      <c r="AU106" s="241" t="s">
        <v>84</v>
      </c>
      <c r="AV106" s="11" t="s">
        <v>82</v>
      </c>
      <c r="AW106" s="11" t="s">
        <v>37</v>
      </c>
      <c r="AX106" s="11" t="s">
        <v>74</v>
      </c>
      <c r="AY106" s="241" t="s">
        <v>178</v>
      </c>
    </row>
    <row r="107" s="11" customFormat="1">
      <c r="B107" s="231"/>
      <c r="C107" s="232"/>
      <c r="D107" s="233" t="s">
        <v>187</v>
      </c>
      <c r="E107" s="234" t="s">
        <v>21</v>
      </c>
      <c r="F107" s="235" t="s">
        <v>663</v>
      </c>
      <c r="G107" s="232"/>
      <c r="H107" s="234" t="s">
        <v>21</v>
      </c>
      <c r="I107" s="236"/>
      <c r="J107" s="232"/>
      <c r="K107" s="232"/>
      <c r="L107" s="237"/>
      <c r="M107" s="238"/>
      <c r="N107" s="239"/>
      <c r="O107" s="239"/>
      <c r="P107" s="239"/>
      <c r="Q107" s="239"/>
      <c r="R107" s="239"/>
      <c r="S107" s="239"/>
      <c r="T107" s="240"/>
      <c r="AT107" s="241" t="s">
        <v>187</v>
      </c>
      <c r="AU107" s="241" t="s">
        <v>84</v>
      </c>
      <c r="AV107" s="11" t="s">
        <v>82</v>
      </c>
      <c r="AW107" s="11" t="s">
        <v>37</v>
      </c>
      <c r="AX107" s="11" t="s">
        <v>74</v>
      </c>
      <c r="AY107" s="241" t="s">
        <v>178</v>
      </c>
    </row>
    <row r="108" s="12" customFormat="1">
      <c r="B108" s="242"/>
      <c r="C108" s="243"/>
      <c r="D108" s="233" t="s">
        <v>187</v>
      </c>
      <c r="E108" s="244" t="s">
        <v>21</v>
      </c>
      <c r="F108" s="245" t="s">
        <v>82</v>
      </c>
      <c r="G108" s="243"/>
      <c r="H108" s="246">
        <v>1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AT108" s="252" t="s">
        <v>187</v>
      </c>
      <c r="AU108" s="252" t="s">
        <v>84</v>
      </c>
      <c r="AV108" s="12" t="s">
        <v>84</v>
      </c>
      <c r="AW108" s="12" t="s">
        <v>37</v>
      </c>
      <c r="AX108" s="12" t="s">
        <v>82</v>
      </c>
      <c r="AY108" s="252" t="s">
        <v>178</v>
      </c>
    </row>
    <row r="109" s="1" customFormat="1" ht="16.5" customHeight="1">
      <c r="B109" s="44"/>
      <c r="C109" s="219" t="s">
        <v>109</v>
      </c>
      <c r="D109" s="219" t="s">
        <v>180</v>
      </c>
      <c r="E109" s="220" t="s">
        <v>222</v>
      </c>
      <c r="F109" s="221" t="s">
        <v>664</v>
      </c>
      <c r="G109" s="222" t="s">
        <v>198</v>
      </c>
      <c r="H109" s="223">
        <v>1</v>
      </c>
      <c r="I109" s="224"/>
      <c r="J109" s="225">
        <f>ROUND(I109*H109,2)</f>
        <v>0</v>
      </c>
      <c r="K109" s="221" t="s">
        <v>199</v>
      </c>
      <c r="L109" s="70"/>
      <c r="M109" s="226" t="s">
        <v>21</v>
      </c>
      <c r="N109" s="227" t="s">
        <v>45</v>
      </c>
      <c r="O109" s="45"/>
      <c r="P109" s="228">
        <f>O109*H109</f>
        <v>0</v>
      </c>
      <c r="Q109" s="228">
        <v>0</v>
      </c>
      <c r="R109" s="228">
        <f>Q109*H109</f>
        <v>0</v>
      </c>
      <c r="S109" s="228">
        <v>0</v>
      </c>
      <c r="T109" s="229">
        <f>S109*H109</f>
        <v>0</v>
      </c>
      <c r="AR109" s="22" t="s">
        <v>185</v>
      </c>
      <c r="AT109" s="22" t="s">
        <v>180</v>
      </c>
      <c r="AU109" s="22" t="s">
        <v>84</v>
      </c>
      <c r="AY109" s="22" t="s">
        <v>178</v>
      </c>
      <c r="BE109" s="230">
        <f>IF(N109="základní",J109,0)</f>
        <v>0</v>
      </c>
      <c r="BF109" s="230">
        <f>IF(N109="snížená",J109,0)</f>
        <v>0</v>
      </c>
      <c r="BG109" s="230">
        <f>IF(N109="zákl. přenesená",J109,0)</f>
        <v>0</v>
      </c>
      <c r="BH109" s="230">
        <f>IF(N109="sníž. přenesená",J109,0)</f>
        <v>0</v>
      </c>
      <c r="BI109" s="230">
        <f>IF(N109="nulová",J109,0)</f>
        <v>0</v>
      </c>
      <c r="BJ109" s="22" t="s">
        <v>82</v>
      </c>
      <c r="BK109" s="230">
        <f>ROUND(I109*H109,2)</f>
        <v>0</v>
      </c>
      <c r="BL109" s="22" t="s">
        <v>185</v>
      </c>
      <c r="BM109" s="22" t="s">
        <v>665</v>
      </c>
    </row>
    <row r="110" s="11" customFormat="1">
      <c r="B110" s="231"/>
      <c r="C110" s="232"/>
      <c r="D110" s="233" t="s">
        <v>187</v>
      </c>
      <c r="E110" s="234" t="s">
        <v>21</v>
      </c>
      <c r="F110" s="235" t="s">
        <v>666</v>
      </c>
      <c r="G110" s="232"/>
      <c r="H110" s="234" t="s">
        <v>21</v>
      </c>
      <c r="I110" s="236"/>
      <c r="J110" s="232"/>
      <c r="K110" s="232"/>
      <c r="L110" s="237"/>
      <c r="M110" s="238"/>
      <c r="N110" s="239"/>
      <c r="O110" s="239"/>
      <c r="P110" s="239"/>
      <c r="Q110" s="239"/>
      <c r="R110" s="239"/>
      <c r="S110" s="239"/>
      <c r="T110" s="240"/>
      <c r="AT110" s="241" t="s">
        <v>187</v>
      </c>
      <c r="AU110" s="241" t="s">
        <v>84</v>
      </c>
      <c r="AV110" s="11" t="s">
        <v>82</v>
      </c>
      <c r="AW110" s="11" t="s">
        <v>37</v>
      </c>
      <c r="AX110" s="11" t="s">
        <v>74</v>
      </c>
      <c r="AY110" s="241" t="s">
        <v>178</v>
      </c>
    </row>
    <row r="111" s="11" customFormat="1">
      <c r="B111" s="231"/>
      <c r="C111" s="232"/>
      <c r="D111" s="233" t="s">
        <v>187</v>
      </c>
      <c r="E111" s="234" t="s">
        <v>21</v>
      </c>
      <c r="F111" s="235" t="s">
        <v>667</v>
      </c>
      <c r="G111" s="232"/>
      <c r="H111" s="234" t="s">
        <v>21</v>
      </c>
      <c r="I111" s="236"/>
      <c r="J111" s="232"/>
      <c r="K111" s="232"/>
      <c r="L111" s="237"/>
      <c r="M111" s="238"/>
      <c r="N111" s="239"/>
      <c r="O111" s="239"/>
      <c r="P111" s="239"/>
      <c r="Q111" s="239"/>
      <c r="R111" s="239"/>
      <c r="S111" s="239"/>
      <c r="T111" s="240"/>
      <c r="AT111" s="241" t="s">
        <v>187</v>
      </c>
      <c r="AU111" s="241" t="s">
        <v>84</v>
      </c>
      <c r="AV111" s="11" t="s">
        <v>82</v>
      </c>
      <c r="AW111" s="11" t="s">
        <v>37</v>
      </c>
      <c r="AX111" s="11" t="s">
        <v>74</v>
      </c>
      <c r="AY111" s="241" t="s">
        <v>178</v>
      </c>
    </row>
    <row r="112" s="11" customFormat="1">
      <c r="B112" s="231"/>
      <c r="C112" s="232"/>
      <c r="D112" s="233" t="s">
        <v>187</v>
      </c>
      <c r="E112" s="234" t="s">
        <v>21</v>
      </c>
      <c r="F112" s="235" t="s">
        <v>668</v>
      </c>
      <c r="G112" s="232"/>
      <c r="H112" s="234" t="s">
        <v>21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40"/>
      <c r="AT112" s="241" t="s">
        <v>187</v>
      </c>
      <c r="AU112" s="241" t="s">
        <v>84</v>
      </c>
      <c r="AV112" s="11" t="s">
        <v>82</v>
      </c>
      <c r="AW112" s="11" t="s">
        <v>37</v>
      </c>
      <c r="AX112" s="11" t="s">
        <v>74</v>
      </c>
      <c r="AY112" s="241" t="s">
        <v>178</v>
      </c>
    </row>
    <row r="113" s="12" customFormat="1">
      <c r="B113" s="242"/>
      <c r="C113" s="243"/>
      <c r="D113" s="233" t="s">
        <v>187</v>
      </c>
      <c r="E113" s="244" t="s">
        <v>21</v>
      </c>
      <c r="F113" s="245" t="s">
        <v>82</v>
      </c>
      <c r="G113" s="243"/>
      <c r="H113" s="246">
        <v>1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AT113" s="252" t="s">
        <v>187</v>
      </c>
      <c r="AU113" s="252" t="s">
        <v>84</v>
      </c>
      <c r="AV113" s="12" t="s">
        <v>84</v>
      </c>
      <c r="AW113" s="12" t="s">
        <v>37</v>
      </c>
      <c r="AX113" s="12" t="s">
        <v>82</v>
      </c>
      <c r="AY113" s="252" t="s">
        <v>178</v>
      </c>
    </row>
    <row r="114" s="10" customFormat="1" ht="29.88" customHeight="1">
      <c r="B114" s="203"/>
      <c r="C114" s="204"/>
      <c r="D114" s="205" t="s">
        <v>73</v>
      </c>
      <c r="E114" s="217" t="s">
        <v>258</v>
      </c>
      <c r="F114" s="217" t="s">
        <v>259</v>
      </c>
      <c r="G114" s="204"/>
      <c r="H114" s="204"/>
      <c r="I114" s="207"/>
      <c r="J114" s="218">
        <f>BK114</f>
        <v>0</v>
      </c>
      <c r="K114" s="204"/>
      <c r="L114" s="209"/>
      <c r="M114" s="210"/>
      <c r="N114" s="211"/>
      <c r="O114" s="211"/>
      <c r="P114" s="212">
        <f>SUM(P115:P117)</f>
        <v>0</v>
      </c>
      <c r="Q114" s="211"/>
      <c r="R114" s="212">
        <f>SUM(R115:R117)</f>
        <v>0</v>
      </c>
      <c r="S114" s="211"/>
      <c r="T114" s="213">
        <f>SUM(T115:T117)</f>
        <v>0</v>
      </c>
      <c r="AR114" s="214" t="s">
        <v>82</v>
      </c>
      <c r="AT114" s="215" t="s">
        <v>73</v>
      </c>
      <c r="AU114" s="215" t="s">
        <v>82</v>
      </c>
      <c r="AY114" s="214" t="s">
        <v>178</v>
      </c>
      <c r="BK114" s="216">
        <f>SUM(BK115:BK117)</f>
        <v>0</v>
      </c>
    </row>
    <row r="115" s="1" customFormat="1" ht="25.5" customHeight="1">
      <c r="B115" s="44"/>
      <c r="C115" s="219" t="s">
        <v>112</v>
      </c>
      <c r="D115" s="219" t="s">
        <v>180</v>
      </c>
      <c r="E115" s="220" t="s">
        <v>260</v>
      </c>
      <c r="F115" s="221" t="s">
        <v>261</v>
      </c>
      <c r="G115" s="222" t="s">
        <v>235</v>
      </c>
      <c r="H115" s="223">
        <v>6.4740000000000002</v>
      </c>
      <c r="I115" s="224"/>
      <c r="J115" s="225">
        <f>ROUND(I115*H115,2)</f>
        <v>0</v>
      </c>
      <c r="K115" s="221" t="s">
        <v>184</v>
      </c>
      <c r="L115" s="70"/>
      <c r="M115" s="226" t="s">
        <v>21</v>
      </c>
      <c r="N115" s="227" t="s">
        <v>45</v>
      </c>
      <c r="O115" s="45"/>
      <c r="P115" s="228">
        <f>O115*H115</f>
        <v>0</v>
      </c>
      <c r="Q115" s="228">
        <v>0</v>
      </c>
      <c r="R115" s="228">
        <f>Q115*H115</f>
        <v>0</v>
      </c>
      <c r="S115" s="228">
        <v>0</v>
      </c>
      <c r="T115" s="229">
        <f>S115*H115</f>
        <v>0</v>
      </c>
      <c r="AR115" s="22" t="s">
        <v>185</v>
      </c>
      <c r="AT115" s="22" t="s">
        <v>180</v>
      </c>
      <c r="AU115" s="22" t="s">
        <v>84</v>
      </c>
      <c r="AY115" s="22" t="s">
        <v>178</v>
      </c>
      <c r="BE115" s="230">
        <f>IF(N115="základní",J115,0)</f>
        <v>0</v>
      </c>
      <c r="BF115" s="230">
        <f>IF(N115="snížená",J115,0)</f>
        <v>0</v>
      </c>
      <c r="BG115" s="230">
        <f>IF(N115="zákl. přenesená",J115,0)</f>
        <v>0</v>
      </c>
      <c r="BH115" s="230">
        <f>IF(N115="sníž. přenesená",J115,0)</f>
        <v>0</v>
      </c>
      <c r="BI115" s="230">
        <f>IF(N115="nulová",J115,0)</f>
        <v>0</v>
      </c>
      <c r="BJ115" s="22" t="s">
        <v>82</v>
      </c>
      <c r="BK115" s="230">
        <f>ROUND(I115*H115,2)</f>
        <v>0</v>
      </c>
      <c r="BL115" s="22" t="s">
        <v>185</v>
      </c>
      <c r="BM115" s="22" t="s">
        <v>669</v>
      </c>
    </row>
    <row r="116" s="11" customFormat="1">
      <c r="B116" s="231"/>
      <c r="C116" s="232"/>
      <c r="D116" s="233" t="s">
        <v>187</v>
      </c>
      <c r="E116" s="234" t="s">
        <v>21</v>
      </c>
      <c r="F116" s="235" t="s">
        <v>670</v>
      </c>
      <c r="G116" s="232"/>
      <c r="H116" s="234" t="s">
        <v>21</v>
      </c>
      <c r="I116" s="236"/>
      <c r="J116" s="232"/>
      <c r="K116" s="232"/>
      <c r="L116" s="237"/>
      <c r="M116" s="238"/>
      <c r="N116" s="239"/>
      <c r="O116" s="239"/>
      <c r="P116" s="239"/>
      <c r="Q116" s="239"/>
      <c r="R116" s="239"/>
      <c r="S116" s="239"/>
      <c r="T116" s="240"/>
      <c r="AT116" s="241" t="s">
        <v>187</v>
      </c>
      <c r="AU116" s="241" t="s">
        <v>84</v>
      </c>
      <c r="AV116" s="11" t="s">
        <v>82</v>
      </c>
      <c r="AW116" s="11" t="s">
        <v>37</v>
      </c>
      <c r="AX116" s="11" t="s">
        <v>74</v>
      </c>
      <c r="AY116" s="241" t="s">
        <v>178</v>
      </c>
    </row>
    <row r="117" s="12" customFormat="1">
      <c r="B117" s="242"/>
      <c r="C117" s="243"/>
      <c r="D117" s="233" t="s">
        <v>187</v>
      </c>
      <c r="E117" s="244" t="s">
        <v>21</v>
      </c>
      <c r="F117" s="245" t="s">
        <v>671</v>
      </c>
      <c r="G117" s="243"/>
      <c r="H117" s="246">
        <v>6.4740000000000002</v>
      </c>
      <c r="I117" s="247"/>
      <c r="J117" s="243"/>
      <c r="K117" s="243"/>
      <c r="L117" s="248"/>
      <c r="M117" s="263"/>
      <c r="N117" s="264"/>
      <c r="O117" s="264"/>
      <c r="P117" s="264"/>
      <c r="Q117" s="264"/>
      <c r="R117" s="264"/>
      <c r="S117" s="264"/>
      <c r="T117" s="265"/>
      <c r="AT117" s="252" t="s">
        <v>187</v>
      </c>
      <c r="AU117" s="252" t="s">
        <v>84</v>
      </c>
      <c r="AV117" s="12" t="s">
        <v>84</v>
      </c>
      <c r="AW117" s="12" t="s">
        <v>37</v>
      </c>
      <c r="AX117" s="12" t="s">
        <v>82</v>
      </c>
      <c r="AY117" s="252" t="s">
        <v>178</v>
      </c>
    </row>
    <row r="118" s="1" customFormat="1" ht="6.96" customHeight="1">
      <c r="B118" s="65"/>
      <c r="C118" s="66"/>
      <c r="D118" s="66"/>
      <c r="E118" s="66"/>
      <c r="F118" s="66"/>
      <c r="G118" s="66"/>
      <c r="H118" s="66"/>
      <c r="I118" s="164"/>
      <c r="J118" s="66"/>
      <c r="K118" s="66"/>
      <c r="L118" s="70"/>
    </row>
  </sheetData>
  <sheetProtection sheet="1" autoFilter="0" formatColumns="0" formatRows="0" objects="1" scenarios="1" spinCount="100000" saltValue="EDdQeZVCI2CVLwfHJ1ZE3biU/410xpoWTJFuE6bP4mVmal1GwjtH4D7mwfgK7UDr51f3xcJio1mTroVbGaHOGA==" hashValue="/mszbAN8jSuf7hOVuOSXufEsKUOJ8W0sW4v/tE6tK+PiD34iMfTo1AMYDr+pXAff24S/iHvlb2JX3QCRwrXfKg==" algorithmName="SHA-512" password="CC35"/>
  <autoFilter ref="C79:K117"/>
  <mergeCells count="10">
    <mergeCell ref="E7:H7"/>
    <mergeCell ref="E9:H9"/>
    <mergeCell ref="E24:H24"/>
    <mergeCell ref="E45:H45"/>
    <mergeCell ref="E47:H47"/>
    <mergeCell ref="J51:J52"/>
    <mergeCell ref="E70:H70"/>
    <mergeCell ref="E72:H72"/>
    <mergeCell ref="G1:H1"/>
    <mergeCell ref="L2:V2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146</v>
      </c>
      <c r="G1" s="137" t="s">
        <v>147</v>
      </c>
      <c r="H1" s="137"/>
      <c r="I1" s="138"/>
      <c r="J1" s="137" t="s">
        <v>148</v>
      </c>
      <c r="K1" s="136" t="s">
        <v>149</v>
      </c>
      <c r="L1" s="137" t="s">
        <v>150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134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84</v>
      </c>
    </row>
    <row r="4" ht="36.96" customHeight="1">
      <c r="B4" s="26"/>
      <c r="C4" s="27"/>
      <c r="D4" s="28" t="s">
        <v>151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Rekonstrukce zahrady mateřské školky, MŠ Harmonie, Zlepšovatelů 1502/27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152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672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4" t="s">
        <v>25</v>
      </c>
      <c r="J12" s="145" t="str">
        <f>'Rekapitulace stavby'!AN8</f>
        <v>6. 12. 2018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4" t="s">
        <v>28</v>
      </c>
      <c r="J14" s="33" t="s">
        <v>29</v>
      </c>
      <c r="K14" s="49"/>
    </row>
    <row r="15" s="1" customFormat="1" ht="18" customHeight="1">
      <c r="B15" s="44"/>
      <c r="C15" s="45"/>
      <c r="D15" s="45"/>
      <c r="E15" s="33" t="s">
        <v>30</v>
      </c>
      <c r="F15" s="45"/>
      <c r="G15" s="45"/>
      <c r="H15" s="45"/>
      <c r="I15" s="144" t="s">
        <v>31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32</v>
      </c>
      <c r="E17" s="45"/>
      <c r="F17" s="45"/>
      <c r="G17" s="45"/>
      <c r="H17" s="45"/>
      <c r="I17" s="144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31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34</v>
      </c>
      <c r="E20" s="45"/>
      <c r="F20" s="45"/>
      <c r="G20" s="45"/>
      <c r="H20" s="45"/>
      <c r="I20" s="144" t="s">
        <v>28</v>
      </c>
      <c r="J20" s="33" t="s">
        <v>35</v>
      </c>
      <c r="K20" s="49"/>
    </row>
    <row r="21" s="1" customFormat="1" ht="18" customHeight="1">
      <c r="B21" s="44"/>
      <c r="C21" s="45"/>
      <c r="D21" s="45"/>
      <c r="E21" s="33" t="s">
        <v>36</v>
      </c>
      <c r="F21" s="45"/>
      <c r="G21" s="45"/>
      <c r="H21" s="45"/>
      <c r="I21" s="144" t="s">
        <v>31</v>
      </c>
      <c r="J21" s="33" t="s">
        <v>21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21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40</v>
      </c>
      <c r="E27" s="45"/>
      <c r="F27" s="45"/>
      <c r="G27" s="45"/>
      <c r="H27" s="45"/>
      <c r="I27" s="142"/>
      <c r="J27" s="153">
        <f>ROUND(J78,2)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42</v>
      </c>
      <c r="G29" s="45"/>
      <c r="H29" s="45"/>
      <c r="I29" s="154" t="s">
        <v>41</v>
      </c>
      <c r="J29" s="50" t="s">
        <v>43</v>
      </c>
      <c r="K29" s="49"/>
    </row>
    <row r="30" s="1" customFormat="1" ht="14.4" customHeight="1">
      <c r="B30" s="44"/>
      <c r="C30" s="45"/>
      <c r="D30" s="53" t="s">
        <v>44</v>
      </c>
      <c r="E30" s="53" t="s">
        <v>45</v>
      </c>
      <c r="F30" s="155">
        <f>ROUND(SUM(BE78:BE92), 2)</f>
        <v>0</v>
      </c>
      <c r="G30" s="45"/>
      <c r="H30" s="45"/>
      <c r="I30" s="156">
        <v>0.20999999999999999</v>
      </c>
      <c r="J30" s="155">
        <f>ROUND(ROUND((SUM(BE78:BE92)), 2)*I30, 2)</f>
        <v>0</v>
      </c>
      <c r="K30" s="49"/>
    </row>
    <row r="31" s="1" customFormat="1" ht="14.4" customHeight="1">
      <c r="B31" s="44"/>
      <c r="C31" s="45"/>
      <c r="D31" s="45"/>
      <c r="E31" s="53" t="s">
        <v>46</v>
      </c>
      <c r="F31" s="155">
        <f>ROUND(SUM(BF78:BF92), 2)</f>
        <v>0</v>
      </c>
      <c r="G31" s="45"/>
      <c r="H31" s="45"/>
      <c r="I31" s="156">
        <v>0.14999999999999999</v>
      </c>
      <c r="J31" s="155">
        <f>ROUND(ROUND((SUM(BF78:BF92)),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47</v>
      </c>
      <c r="F32" s="155">
        <f>ROUND(SUM(BG78:BG92),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48</v>
      </c>
      <c r="F33" s="155">
        <f>ROUND(SUM(BH78:BH92),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49</v>
      </c>
      <c r="F34" s="155">
        <f>ROUND(SUM(BI78:BI92),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50</v>
      </c>
      <c r="E36" s="96"/>
      <c r="F36" s="96"/>
      <c r="G36" s="159" t="s">
        <v>51</v>
      </c>
      <c r="H36" s="160" t="s">
        <v>52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154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Rekonstrukce zahrady mateřské školky, MŠ Harmonie, Zlepšovatelů 1502/27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152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18 - Terénní vlnka, úprava stávajícího prvku do výšky 1m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číslo parcely 245/4</v>
      </c>
      <c r="G49" s="45"/>
      <c r="H49" s="45"/>
      <c r="I49" s="144" t="s">
        <v>25</v>
      </c>
      <c r="J49" s="145" t="str">
        <f>IF(J12="","",J12)</f>
        <v>6. 12. 2018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MŠ Harmonie</v>
      </c>
      <c r="G51" s="45"/>
      <c r="H51" s="45"/>
      <c r="I51" s="144" t="s">
        <v>34</v>
      </c>
      <c r="J51" s="42" t="str">
        <f>E21</f>
        <v>Ing. Dagmar Rudolfová, Ing. Miroslava Najman</v>
      </c>
      <c r="K51" s="49"/>
    </row>
    <row r="52" s="1" customFormat="1" ht="14.4" customHeight="1">
      <c r="B52" s="44"/>
      <c r="C52" s="38" t="s">
        <v>32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155</v>
      </c>
      <c r="D54" s="157"/>
      <c r="E54" s="157"/>
      <c r="F54" s="157"/>
      <c r="G54" s="157"/>
      <c r="H54" s="157"/>
      <c r="I54" s="171"/>
      <c r="J54" s="172" t="s">
        <v>156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157</v>
      </c>
      <c r="D56" s="45"/>
      <c r="E56" s="45"/>
      <c r="F56" s="45"/>
      <c r="G56" s="45"/>
      <c r="H56" s="45"/>
      <c r="I56" s="142"/>
      <c r="J56" s="153">
        <f>J78</f>
        <v>0</v>
      </c>
      <c r="K56" s="49"/>
      <c r="AU56" s="22" t="s">
        <v>158</v>
      </c>
    </row>
    <row r="57" s="7" customFormat="1" ht="24.96" customHeight="1">
      <c r="B57" s="175"/>
      <c r="C57" s="176"/>
      <c r="D57" s="177" t="s">
        <v>159</v>
      </c>
      <c r="E57" s="178"/>
      <c r="F57" s="178"/>
      <c r="G57" s="178"/>
      <c r="H57" s="178"/>
      <c r="I57" s="179"/>
      <c r="J57" s="180">
        <f>J79</f>
        <v>0</v>
      </c>
      <c r="K57" s="181"/>
    </row>
    <row r="58" s="8" customFormat="1" ht="19.92" customHeight="1">
      <c r="B58" s="182"/>
      <c r="C58" s="183"/>
      <c r="D58" s="184" t="s">
        <v>160</v>
      </c>
      <c r="E58" s="185"/>
      <c r="F58" s="185"/>
      <c r="G58" s="185"/>
      <c r="H58" s="185"/>
      <c r="I58" s="186"/>
      <c r="J58" s="187">
        <f>J80</f>
        <v>0</v>
      </c>
      <c r="K58" s="188"/>
    </row>
    <row r="59" s="1" customFormat="1" ht="21.84" customHeight="1">
      <c r="B59" s="44"/>
      <c r="C59" s="45"/>
      <c r="D59" s="45"/>
      <c r="E59" s="45"/>
      <c r="F59" s="45"/>
      <c r="G59" s="45"/>
      <c r="H59" s="45"/>
      <c r="I59" s="142"/>
      <c r="J59" s="45"/>
      <c r="K59" s="49"/>
    </row>
    <row r="60" s="1" customFormat="1" ht="6.96" customHeight="1">
      <c r="B60" s="65"/>
      <c r="C60" s="66"/>
      <c r="D60" s="66"/>
      <c r="E60" s="66"/>
      <c r="F60" s="66"/>
      <c r="G60" s="66"/>
      <c r="H60" s="66"/>
      <c r="I60" s="164"/>
      <c r="J60" s="66"/>
      <c r="K60" s="67"/>
    </row>
    <row r="64" s="1" customFormat="1" ht="6.96" customHeight="1">
      <c r="B64" s="68"/>
      <c r="C64" s="69"/>
      <c r="D64" s="69"/>
      <c r="E64" s="69"/>
      <c r="F64" s="69"/>
      <c r="G64" s="69"/>
      <c r="H64" s="69"/>
      <c r="I64" s="167"/>
      <c r="J64" s="69"/>
      <c r="K64" s="69"/>
      <c r="L64" s="70"/>
    </row>
    <row r="65" s="1" customFormat="1" ht="36.96" customHeight="1">
      <c r="B65" s="44"/>
      <c r="C65" s="71" t="s">
        <v>162</v>
      </c>
      <c r="D65" s="72"/>
      <c r="E65" s="72"/>
      <c r="F65" s="72"/>
      <c r="G65" s="72"/>
      <c r="H65" s="72"/>
      <c r="I65" s="189"/>
      <c r="J65" s="72"/>
      <c r="K65" s="72"/>
      <c r="L65" s="70"/>
    </row>
    <row r="66" s="1" customFormat="1" ht="6.96" customHeight="1">
      <c r="B66" s="44"/>
      <c r="C66" s="72"/>
      <c r="D66" s="72"/>
      <c r="E66" s="72"/>
      <c r="F66" s="72"/>
      <c r="G66" s="72"/>
      <c r="H66" s="72"/>
      <c r="I66" s="189"/>
      <c r="J66" s="72"/>
      <c r="K66" s="72"/>
      <c r="L66" s="70"/>
    </row>
    <row r="67" s="1" customFormat="1" ht="14.4" customHeight="1">
      <c r="B67" s="44"/>
      <c r="C67" s="74" t="s">
        <v>18</v>
      </c>
      <c r="D67" s="72"/>
      <c r="E67" s="72"/>
      <c r="F67" s="72"/>
      <c r="G67" s="72"/>
      <c r="H67" s="72"/>
      <c r="I67" s="189"/>
      <c r="J67" s="72"/>
      <c r="K67" s="72"/>
      <c r="L67" s="70"/>
    </row>
    <row r="68" s="1" customFormat="1" ht="16.5" customHeight="1">
      <c r="B68" s="44"/>
      <c r="C68" s="72"/>
      <c r="D68" s="72"/>
      <c r="E68" s="190" t="str">
        <f>E7</f>
        <v>Rekonstrukce zahrady mateřské školky, MŠ Harmonie, Zlepšovatelů 1502/27</v>
      </c>
      <c r="F68" s="74"/>
      <c r="G68" s="74"/>
      <c r="H68" s="74"/>
      <c r="I68" s="189"/>
      <c r="J68" s="72"/>
      <c r="K68" s="72"/>
      <c r="L68" s="70"/>
    </row>
    <row r="69" s="1" customFormat="1" ht="14.4" customHeight="1">
      <c r="B69" s="44"/>
      <c r="C69" s="74" t="s">
        <v>152</v>
      </c>
      <c r="D69" s="72"/>
      <c r="E69" s="72"/>
      <c r="F69" s="72"/>
      <c r="G69" s="72"/>
      <c r="H69" s="72"/>
      <c r="I69" s="189"/>
      <c r="J69" s="72"/>
      <c r="K69" s="72"/>
      <c r="L69" s="70"/>
    </row>
    <row r="70" s="1" customFormat="1" ht="17.25" customHeight="1">
      <c r="B70" s="44"/>
      <c r="C70" s="72"/>
      <c r="D70" s="72"/>
      <c r="E70" s="80" t="str">
        <f>E9</f>
        <v>18 - Terénní vlnka, úprava stávajícího prvku do výšky 1m</v>
      </c>
      <c r="F70" s="72"/>
      <c r="G70" s="72"/>
      <c r="H70" s="72"/>
      <c r="I70" s="189"/>
      <c r="J70" s="72"/>
      <c r="K70" s="72"/>
      <c r="L70" s="70"/>
    </row>
    <row r="71" s="1" customFormat="1" ht="6.96" customHeight="1">
      <c r="B71" s="44"/>
      <c r="C71" s="72"/>
      <c r="D71" s="72"/>
      <c r="E71" s="72"/>
      <c r="F71" s="72"/>
      <c r="G71" s="72"/>
      <c r="H71" s="72"/>
      <c r="I71" s="189"/>
      <c r="J71" s="72"/>
      <c r="K71" s="72"/>
      <c r="L71" s="70"/>
    </row>
    <row r="72" s="1" customFormat="1" ht="18" customHeight="1">
      <c r="B72" s="44"/>
      <c r="C72" s="74" t="s">
        <v>23</v>
      </c>
      <c r="D72" s="72"/>
      <c r="E72" s="72"/>
      <c r="F72" s="191" t="str">
        <f>F12</f>
        <v>číslo parcely 245/4</v>
      </c>
      <c r="G72" s="72"/>
      <c r="H72" s="72"/>
      <c r="I72" s="192" t="s">
        <v>25</v>
      </c>
      <c r="J72" s="83" t="str">
        <f>IF(J12="","",J12)</f>
        <v>6. 12. 2018</v>
      </c>
      <c r="K72" s="72"/>
      <c r="L72" s="70"/>
    </row>
    <row r="73" s="1" customFormat="1" ht="6.96" customHeight="1">
      <c r="B73" s="44"/>
      <c r="C73" s="72"/>
      <c r="D73" s="72"/>
      <c r="E73" s="72"/>
      <c r="F73" s="72"/>
      <c r="G73" s="72"/>
      <c r="H73" s="72"/>
      <c r="I73" s="189"/>
      <c r="J73" s="72"/>
      <c r="K73" s="72"/>
      <c r="L73" s="70"/>
    </row>
    <row r="74" s="1" customFormat="1">
      <c r="B74" s="44"/>
      <c r="C74" s="74" t="s">
        <v>27</v>
      </c>
      <c r="D74" s="72"/>
      <c r="E74" s="72"/>
      <c r="F74" s="191" t="str">
        <f>E15</f>
        <v>MŠ Harmonie</v>
      </c>
      <c r="G74" s="72"/>
      <c r="H74" s="72"/>
      <c r="I74" s="192" t="s">
        <v>34</v>
      </c>
      <c r="J74" s="191" t="str">
        <f>E21</f>
        <v>Ing. Dagmar Rudolfová, Ing. Miroslava Najman</v>
      </c>
      <c r="K74" s="72"/>
      <c r="L74" s="70"/>
    </row>
    <row r="75" s="1" customFormat="1" ht="14.4" customHeight="1">
      <c r="B75" s="44"/>
      <c r="C75" s="74" t="s">
        <v>32</v>
      </c>
      <c r="D75" s="72"/>
      <c r="E75" s="72"/>
      <c r="F75" s="191" t="str">
        <f>IF(E18="","",E18)</f>
        <v/>
      </c>
      <c r="G75" s="72"/>
      <c r="H75" s="72"/>
      <c r="I75" s="189"/>
      <c r="J75" s="72"/>
      <c r="K75" s="72"/>
      <c r="L75" s="70"/>
    </row>
    <row r="76" s="1" customFormat="1" ht="10.32" customHeight="1">
      <c r="B76" s="44"/>
      <c r="C76" s="72"/>
      <c r="D76" s="72"/>
      <c r="E76" s="72"/>
      <c r="F76" s="72"/>
      <c r="G76" s="72"/>
      <c r="H76" s="72"/>
      <c r="I76" s="189"/>
      <c r="J76" s="72"/>
      <c r="K76" s="72"/>
      <c r="L76" s="70"/>
    </row>
    <row r="77" s="9" customFormat="1" ht="29.28" customHeight="1">
      <c r="B77" s="193"/>
      <c r="C77" s="194" t="s">
        <v>163</v>
      </c>
      <c r="D77" s="195" t="s">
        <v>59</v>
      </c>
      <c r="E77" s="195" t="s">
        <v>55</v>
      </c>
      <c r="F77" s="195" t="s">
        <v>164</v>
      </c>
      <c r="G77" s="195" t="s">
        <v>165</v>
      </c>
      <c r="H77" s="195" t="s">
        <v>166</v>
      </c>
      <c r="I77" s="196" t="s">
        <v>167</v>
      </c>
      <c r="J77" s="195" t="s">
        <v>156</v>
      </c>
      <c r="K77" s="197" t="s">
        <v>168</v>
      </c>
      <c r="L77" s="198"/>
      <c r="M77" s="100" t="s">
        <v>169</v>
      </c>
      <c r="N77" s="101" t="s">
        <v>44</v>
      </c>
      <c r="O77" s="101" t="s">
        <v>170</v>
      </c>
      <c r="P77" s="101" t="s">
        <v>171</v>
      </c>
      <c r="Q77" s="101" t="s">
        <v>172</v>
      </c>
      <c r="R77" s="101" t="s">
        <v>173</v>
      </c>
      <c r="S77" s="101" t="s">
        <v>174</v>
      </c>
      <c r="T77" s="102" t="s">
        <v>175</v>
      </c>
    </row>
    <row r="78" s="1" customFormat="1" ht="29.28" customHeight="1">
      <c r="B78" s="44"/>
      <c r="C78" s="106" t="s">
        <v>157</v>
      </c>
      <c r="D78" s="72"/>
      <c r="E78" s="72"/>
      <c r="F78" s="72"/>
      <c r="G78" s="72"/>
      <c r="H78" s="72"/>
      <c r="I78" s="189"/>
      <c r="J78" s="199">
        <f>BK78</f>
        <v>0</v>
      </c>
      <c r="K78" s="72"/>
      <c r="L78" s="70"/>
      <c r="M78" s="103"/>
      <c r="N78" s="104"/>
      <c r="O78" s="104"/>
      <c r="P78" s="200">
        <f>P79</f>
        <v>0</v>
      </c>
      <c r="Q78" s="104"/>
      <c r="R78" s="200">
        <f>R79</f>
        <v>0.00165</v>
      </c>
      <c r="S78" s="104"/>
      <c r="T78" s="201">
        <f>T79</f>
        <v>0</v>
      </c>
      <c r="AT78" s="22" t="s">
        <v>73</v>
      </c>
      <c r="AU78" s="22" t="s">
        <v>158</v>
      </c>
      <c r="BK78" s="202">
        <f>BK79</f>
        <v>0</v>
      </c>
    </row>
    <row r="79" s="10" customFormat="1" ht="37.44001" customHeight="1">
      <c r="B79" s="203"/>
      <c r="C79" s="204"/>
      <c r="D79" s="205" t="s">
        <v>73</v>
      </c>
      <c r="E79" s="206" t="s">
        <v>176</v>
      </c>
      <c r="F79" s="206" t="s">
        <v>177</v>
      </c>
      <c r="G79" s="204"/>
      <c r="H79" s="204"/>
      <c r="I79" s="207"/>
      <c r="J79" s="208">
        <f>BK79</f>
        <v>0</v>
      </c>
      <c r="K79" s="204"/>
      <c r="L79" s="209"/>
      <c r="M79" s="210"/>
      <c r="N79" s="211"/>
      <c r="O79" s="211"/>
      <c r="P79" s="212">
        <f>P80</f>
        <v>0</v>
      </c>
      <c r="Q79" s="211"/>
      <c r="R79" s="212">
        <f>R80</f>
        <v>0.00165</v>
      </c>
      <c r="S79" s="211"/>
      <c r="T79" s="213">
        <f>T80</f>
        <v>0</v>
      </c>
      <c r="AR79" s="214" t="s">
        <v>82</v>
      </c>
      <c r="AT79" s="215" t="s">
        <v>73</v>
      </c>
      <c r="AU79" s="215" t="s">
        <v>74</v>
      </c>
      <c r="AY79" s="214" t="s">
        <v>178</v>
      </c>
      <c r="BK79" s="216">
        <f>BK80</f>
        <v>0</v>
      </c>
    </row>
    <row r="80" s="10" customFormat="1" ht="19.92" customHeight="1">
      <c r="B80" s="203"/>
      <c r="C80" s="204"/>
      <c r="D80" s="205" t="s">
        <v>73</v>
      </c>
      <c r="E80" s="217" t="s">
        <v>82</v>
      </c>
      <c r="F80" s="217" t="s">
        <v>179</v>
      </c>
      <c r="G80" s="204"/>
      <c r="H80" s="204"/>
      <c r="I80" s="207"/>
      <c r="J80" s="218">
        <f>BK80</f>
        <v>0</v>
      </c>
      <c r="K80" s="204"/>
      <c r="L80" s="209"/>
      <c r="M80" s="210"/>
      <c r="N80" s="211"/>
      <c r="O80" s="211"/>
      <c r="P80" s="212">
        <f>SUM(P81:P92)</f>
        <v>0</v>
      </c>
      <c r="Q80" s="211"/>
      <c r="R80" s="212">
        <f>SUM(R81:R92)</f>
        <v>0.00165</v>
      </c>
      <c r="S80" s="211"/>
      <c r="T80" s="213">
        <f>SUM(T81:T92)</f>
        <v>0</v>
      </c>
      <c r="AR80" s="214" t="s">
        <v>82</v>
      </c>
      <c r="AT80" s="215" t="s">
        <v>73</v>
      </c>
      <c r="AU80" s="215" t="s">
        <v>82</v>
      </c>
      <c r="AY80" s="214" t="s">
        <v>178</v>
      </c>
      <c r="BK80" s="216">
        <f>SUM(BK81:BK92)</f>
        <v>0</v>
      </c>
    </row>
    <row r="81" s="1" customFormat="1" ht="25.5" customHeight="1">
      <c r="B81" s="44"/>
      <c r="C81" s="219" t="s">
        <v>82</v>
      </c>
      <c r="D81" s="219" t="s">
        <v>180</v>
      </c>
      <c r="E81" s="220" t="s">
        <v>579</v>
      </c>
      <c r="F81" s="221" t="s">
        <v>580</v>
      </c>
      <c r="G81" s="222" t="s">
        <v>192</v>
      </c>
      <c r="H81" s="223">
        <v>42</v>
      </c>
      <c r="I81" s="224"/>
      <c r="J81" s="225">
        <f>ROUND(I81*H81,2)</f>
        <v>0</v>
      </c>
      <c r="K81" s="221" t="s">
        <v>184</v>
      </c>
      <c r="L81" s="70"/>
      <c r="M81" s="226" t="s">
        <v>21</v>
      </c>
      <c r="N81" s="227" t="s">
        <v>45</v>
      </c>
      <c r="O81" s="45"/>
      <c r="P81" s="228">
        <f>O81*H81</f>
        <v>0</v>
      </c>
      <c r="Q81" s="228">
        <v>0</v>
      </c>
      <c r="R81" s="228">
        <f>Q81*H81</f>
        <v>0</v>
      </c>
      <c r="S81" s="228">
        <v>0</v>
      </c>
      <c r="T81" s="229">
        <f>S81*H81</f>
        <v>0</v>
      </c>
      <c r="AR81" s="22" t="s">
        <v>185</v>
      </c>
      <c r="AT81" s="22" t="s">
        <v>180</v>
      </c>
      <c r="AU81" s="22" t="s">
        <v>84</v>
      </c>
      <c r="AY81" s="22" t="s">
        <v>178</v>
      </c>
      <c r="BE81" s="230">
        <f>IF(N81="základní",J81,0)</f>
        <v>0</v>
      </c>
      <c r="BF81" s="230">
        <f>IF(N81="snížená",J81,0)</f>
        <v>0</v>
      </c>
      <c r="BG81" s="230">
        <f>IF(N81="zákl. přenesená",J81,0)</f>
        <v>0</v>
      </c>
      <c r="BH81" s="230">
        <f>IF(N81="sníž. přenesená",J81,0)</f>
        <v>0</v>
      </c>
      <c r="BI81" s="230">
        <f>IF(N81="nulová",J81,0)</f>
        <v>0</v>
      </c>
      <c r="BJ81" s="22" t="s">
        <v>82</v>
      </c>
      <c r="BK81" s="230">
        <f>ROUND(I81*H81,2)</f>
        <v>0</v>
      </c>
      <c r="BL81" s="22" t="s">
        <v>185</v>
      </c>
      <c r="BM81" s="22" t="s">
        <v>673</v>
      </c>
    </row>
    <row r="82" s="11" customFormat="1">
      <c r="B82" s="231"/>
      <c r="C82" s="232"/>
      <c r="D82" s="233" t="s">
        <v>187</v>
      </c>
      <c r="E82" s="234" t="s">
        <v>21</v>
      </c>
      <c r="F82" s="235" t="s">
        <v>674</v>
      </c>
      <c r="G82" s="232"/>
      <c r="H82" s="234" t="s">
        <v>21</v>
      </c>
      <c r="I82" s="236"/>
      <c r="J82" s="232"/>
      <c r="K82" s="232"/>
      <c r="L82" s="237"/>
      <c r="M82" s="238"/>
      <c r="N82" s="239"/>
      <c r="O82" s="239"/>
      <c r="P82" s="239"/>
      <c r="Q82" s="239"/>
      <c r="R82" s="239"/>
      <c r="S82" s="239"/>
      <c r="T82" s="240"/>
      <c r="AT82" s="241" t="s">
        <v>187</v>
      </c>
      <c r="AU82" s="241" t="s">
        <v>84</v>
      </c>
      <c r="AV82" s="11" t="s">
        <v>82</v>
      </c>
      <c r="AW82" s="11" t="s">
        <v>37</v>
      </c>
      <c r="AX82" s="11" t="s">
        <v>74</v>
      </c>
      <c r="AY82" s="241" t="s">
        <v>178</v>
      </c>
    </row>
    <row r="83" s="11" customFormat="1">
      <c r="B83" s="231"/>
      <c r="C83" s="232"/>
      <c r="D83" s="233" t="s">
        <v>187</v>
      </c>
      <c r="E83" s="234" t="s">
        <v>21</v>
      </c>
      <c r="F83" s="235" t="s">
        <v>675</v>
      </c>
      <c r="G83" s="232"/>
      <c r="H83" s="234" t="s">
        <v>21</v>
      </c>
      <c r="I83" s="236"/>
      <c r="J83" s="232"/>
      <c r="K83" s="232"/>
      <c r="L83" s="237"/>
      <c r="M83" s="238"/>
      <c r="N83" s="239"/>
      <c r="O83" s="239"/>
      <c r="P83" s="239"/>
      <c r="Q83" s="239"/>
      <c r="R83" s="239"/>
      <c r="S83" s="239"/>
      <c r="T83" s="240"/>
      <c r="AT83" s="241" t="s">
        <v>187</v>
      </c>
      <c r="AU83" s="241" t="s">
        <v>84</v>
      </c>
      <c r="AV83" s="11" t="s">
        <v>82</v>
      </c>
      <c r="AW83" s="11" t="s">
        <v>37</v>
      </c>
      <c r="AX83" s="11" t="s">
        <v>74</v>
      </c>
      <c r="AY83" s="241" t="s">
        <v>178</v>
      </c>
    </row>
    <row r="84" s="12" customFormat="1">
      <c r="B84" s="242"/>
      <c r="C84" s="243"/>
      <c r="D84" s="233" t="s">
        <v>187</v>
      </c>
      <c r="E84" s="244" t="s">
        <v>21</v>
      </c>
      <c r="F84" s="245" t="s">
        <v>676</v>
      </c>
      <c r="G84" s="243"/>
      <c r="H84" s="246">
        <v>42</v>
      </c>
      <c r="I84" s="247"/>
      <c r="J84" s="243"/>
      <c r="K84" s="243"/>
      <c r="L84" s="248"/>
      <c r="M84" s="249"/>
      <c r="N84" s="250"/>
      <c r="O84" s="250"/>
      <c r="P84" s="250"/>
      <c r="Q84" s="250"/>
      <c r="R84" s="250"/>
      <c r="S84" s="250"/>
      <c r="T84" s="251"/>
      <c r="AT84" s="252" t="s">
        <v>187</v>
      </c>
      <c r="AU84" s="252" t="s">
        <v>84</v>
      </c>
      <c r="AV84" s="12" t="s">
        <v>84</v>
      </c>
      <c r="AW84" s="12" t="s">
        <v>37</v>
      </c>
      <c r="AX84" s="12" t="s">
        <v>82</v>
      </c>
      <c r="AY84" s="252" t="s">
        <v>178</v>
      </c>
    </row>
    <row r="85" s="1" customFormat="1" ht="25.5" customHeight="1">
      <c r="B85" s="44"/>
      <c r="C85" s="219" t="s">
        <v>84</v>
      </c>
      <c r="D85" s="219" t="s">
        <v>180</v>
      </c>
      <c r="E85" s="220" t="s">
        <v>583</v>
      </c>
      <c r="F85" s="221" t="s">
        <v>584</v>
      </c>
      <c r="G85" s="222" t="s">
        <v>192</v>
      </c>
      <c r="H85" s="223">
        <v>42</v>
      </c>
      <c r="I85" s="224"/>
      <c r="J85" s="225">
        <f>ROUND(I85*H85,2)</f>
        <v>0</v>
      </c>
      <c r="K85" s="221" t="s">
        <v>184</v>
      </c>
      <c r="L85" s="70"/>
      <c r="M85" s="226" t="s">
        <v>21</v>
      </c>
      <c r="N85" s="227" t="s">
        <v>45</v>
      </c>
      <c r="O85" s="45"/>
      <c r="P85" s="228">
        <f>O85*H85</f>
        <v>0</v>
      </c>
      <c r="Q85" s="228">
        <v>0</v>
      </c>
      <c r="R85" s="228">
        <f>Q85*H85</f>
        <v>0</v>
      </c>
      <c r="S85" s="228">
        <v>0</v>
      </c>
      <c r="T85" s="229">
        <f>S85*H85</f>
        <v>0</v>
      </c>
      <c r="AR85" s="22" t="s">
        <v>185</v>
      </c>
      <c r="AT85" s="22" t="s">
        <v>180</v>
      </c>
      <c r="AU85" s="22" t="s">
        <v>84</v>
      </c>
      <c r="AY85" s="22" t="s">
        <v>178</v>
      </c>
      <c r="BE85" s="230">
        <f>IF(N85="základní",J85,0)</f>
        <v>0</v>
      </c>
      <c r="BF85" s="230">
        <f>IF(N85="snížená",J85,0)</f>
        <v>0</v>
      </c>
      <c r="BG85" s="230">
        <f>IF(N85="zákl. přenesená",J85,0)</f>
        <v>0</v>
      </c>
      <c r="BH85" s="230">
        <f>IF(N85="sníž. přenesená",J85,0)</f>
        <v>0</v>
      </c>
      <c r="BI85" s="230">
        <f>IF(N85="nulová",J85,0)</f>
        <v>0</v>
      </c>
      <c r="BJ85" s="22" t="s">
        <v>82</v>
      </c>
      <c r="BK85" s="230">
        <f>ROUND(I85*H85,2)</f>
        <v>0</v>
      </c>
      <c r="BL85" s="22" t="s">
        <v>185</v>
      </c>
      <c r="BM85" s="22" t="s">
        <v>677</v>
      </c>
    </row>
    <row r="86" s="12" customFormat="1">
      <c r="B86" s="242"/>
      <c r="C86" s="243"/>
      <c r="D86" s="233" t="s">
        <v>187</v>
      </c>
      <c r="E86" s="244" t="s">
        <v>21</v>
      </c>
      <c r="F86" s="245" t="s">
        <v>676</v>
      </c>
      <c r="G86" s="243"/>
      <c r="H86" s="246">
        <v>42</v>
      </c>
      <c r="I86" s="247"/>
      <c r="J86" s="243"/>
      <c r="K86" s="243"/>
      <c r="L86" s="248"/>
      <c r="M86" s="249"/>
      <c r="N86" s="250"/>
      <c r="O86" s="250"/>
      <c r="P86" s="250"/>
      <c r="Q86" s="250"/>
      <c r="R86" s="250"/>
      <c r="S86" s="250"/>
      <c r="T86" s="251"/>
      <c r="AT86" s="252" t="s">
        <v>187</v>
      </c>
      <c r="AU86" s="252" t="s">
        <v>84</v>
      </c>
      <c r="AV86" s="12" t="s">
        <v>84</v>
      </c>
      <c r="AW86" s="12" t="s">
        <v>37</v>
      </c>
      <c r="AX86" s="12" t="s">
        <v>82</v>
      </c>
      <c r="AY86" s="252" t="s">
        <v>178</v>
      </c>
    </row>
    <row r="87" s="1" customFormat="1" ht="38.25" customHeight="1">
      <c r="B87" s="44"/>
      <c r="C87" s="219" t="s">
        <v>195</v>
      </c>
      <c r="D87" s="219" t="s">
        <v>180</v>
      </c>
      <c r="E87" s="220" t="s">
        <v>602</v>
      </c>
      <c r="F87" s="221" t="s">
        <v>191</v>
      </c>
      <c r="G87" s="222" t="s">
        <v>192</v>
      </c>
      <c r="H87" s="223">
        <v>55</v>
      </c>
      <c r="I87" s="224"/>
      <c r="J87" s="225">
        <f>ROUND(I87*H87,2)</f>
        <v>0</v>
      </c>
      <c r="K87" s="221" t="s">
        <v>199</v>
      </c>
      <c r="L87" s="70"/>
      <c r="M87" s="226" t="s">
        <v>21</v>
      </c>
      <c r="N87" s="227" t="s">
        <v>45</v>
      </c>
      <c r="O87" s="45"/>
      <c r="P87" s="228">
        <f>O87*H87</f>
        <v>0</v>
      </c>
      <c r="Q87" s="228">
        <v>0</v>
      </c>
      <c r="R87" s="228">
        <f>Q87*H87</f>
        <v>0</v>
      </c>
      <c r="S87" s="228">
        <v>0</v>
      </c>
      <c r="T87" s="229">
        <f>S87*H87</f>
        <v>0</v>
      </c>
      <c r="AR87" s="22" t="s">
        <v>185</v>
      </c>
      <c r="AT87" s="22" t="s">
        <v>180</v>
      </c>
      <c r="AU87" s="22" t="s">
        <v>84</v>
      </c>
      <c r="AY87" s="22" t="s">
        <v>178</v>
      </c>
      <c r="BE87" s="230">
        <f>IF(N87="základní",J87,0)</f>
        <v>0</v>
      </c>
      <c r="BF87" s="230">
        <f>IF(N87="snížená",J87,0)</f>
        <v>0</v>
      </c>
      <c r="BG87" s="230">
        <f>IF(N87="zákl. přenesená",J87,0)</f>
        <v>0</v>
      </c>
      <c r="BH87" s="230">
        <f>IF(N87="sníž. přenesená",J87,0)</f>
        <v>0</v>
      </c>
      <c r="BI87" s="230">
        <f>IF(N87="nulová",J87,0)</f>
        <v>0</v>
      </c>
      <c r="BJ87" s="22" t="s">
        <v>82</v>
      </c>
      <c r="BK87" s="230">
        <f>ROUND(I87*H87,2)</f>
        <v>0</v>
      </c>
      <c r="BL87" s="22" t="s">
        <v>185</v>
      </c>
      <c r="BM87" s="22" t="s">
        <v>678</v>
      </c>
    </row>
    <row r="88" s="12" customFormat="1">
      <c r="B88" s="242"/>
      <c r="C88" s="243"/>
      <c r="D88" s="233" t="s">
        <v>187</v>
      </c>
      <c r="E88" s="244" t="s">
        <v>21</v>
      </c>
      <c r="F88" s="245" t="s">
        <v>679</v>
      </c>
      <c r="G88" s="243"/>
      <c r="H88" s="246">
        <v>55</v>
      </c>
      <c r="I88" s="247"/>
      <c r="J88" s="243"/>
      <c r="K88" s="243"/>
      <c r="L88" s="248"/>
      <c r="M88" s="249"/>
      <c r="N88" s="250"/>
      <c r="O88" s="250"/>
      <c r="P88" s="250"/>
      <c r="Q88" s="250"/>
      <c r="R88" s="250"/>
      <c r="S88" s="250"/>
      <c r="T88" s="251"/>
      <c r="AT88" s="252" t="s">
        <v>187</v>
      </c>
      <c r="AU88" s="252" t="s">
        <v>84</v>
      </c>
      <c r="AV88" s="12" t="s">
        <v>84</v>
      </c>
      <c r="AW88" s="12" t="s">
        <v>37</v>
      </c>
      <c r="AX88" s="12" t="s">
        <v>82</v>
      </c>
      <c r="AY88" s="252" t="s">
        <v>178</v>
      </c>
    </row>
    <row r="89" s="1" customFormat="1" ht="25.5" customHeight="1">
      <c r="B89" s="44"/>
      <c r="C89" s="219" t="s">
        <v>185</v>
      </c>
      <c r="D89" s="219" t="s">
        <v>180</v>
      </c>
      <c r="E89" s="220" t="s">
        <v>248</v>
      </c>
      <c r="F89" s="221" t="s">
        <v>249</v>
      </c>
      <c r="G89" s="222" t="s">
        <v>192</v>
      </c>
      <c r="H89" s="223">
        <v>55</v>
      </c>
      <c r="I89" s="224"/>
      <c r="J89" s="225">
        <f>ROUND(I89*H89,2)</f>
        <v>0</v>
      </c>
      <c r="K89" s="221" t="s">
        <v>184</v>
      </c>
      <c r="L89" s="70"/>
      <c r="M89" s="226" t="s">
        <v>21</v>
      </c>
      <c r="N89" s="227" t="s">
        <v>45</v>
      </c>
      <c r="O89" s="45"/>
      <c r="P89" s="228">
        <f>O89*H89</f>
        <v>0</v>
      </c>
      <c r="Q89" s="228">
        <v>0</v>
      </c>
      <c r="R89" s="228">
        <f>Q89*H89</f>
        <v>0</v>
      </c>
      <c r="S89" s="228">
        <v>0</v>
      </c>
      <c r="T89" s="229">
        <f>S89*H89</f>
        <v>0</v>
      </c>
      <c r="AR89" s="22" t="s">
        <v>185</v>
      </c>
      <c r="AT89" s="22" t="s">
        <v>180</v>
      </c>
      <c r="AU89" s="22" t="s">
        <v>84</v>
      </c>
      <c r="AY89" s="22" t="s">
        <v>178</v>
      </c>
      <c r="BE89" s="230">
        <f>IF(N89="základní",J89,0)</f>
        <v>0</v>
      </c>
      <c r="BF89" s="230">
        <f>IF(N89="snížená",J89,0)</f>
        <v>0</v>
      </c>
      <c r="BG89" s="230">
        <f>IF(N89="zákl. přenesená",J89,0)</f>
        <v>0</v>
      </c>
      <c r="BH89" s="230">
        <f>IF(N89="sníž. přenesená",J89,0)</f>
        <v>0</v>
      </c>
      <c r="BI89" s="230">
        <f>IF(N89="nulová",J89,0)</f>
        <v>0</v>
      </c>
      <c r="BJ89" s="22" t="s">
        <v>82</v>
      </c>
      <c r="BK89" s="230">
        <f>ROUND(I89*H89,2)</f>
        <v>0</v>
      </c>
      <c r="BL89" s="22" t="s">
        <v>185</v>
      </c>
      <c r="BM89" s="22" t="s">
        <v>680</v>
      </c>
    </row>
    <row r="90" s="12" customFormat="1">
      <c r="B90" s="242"/>
      <c r="C90" s="243"/>
      <c r="D90" s="233" t="s">
        <v>187</v>
      </c>
      <c r="E90" s="244" t="s">
        <v>21</v>
      </c>
      <c r="F90" s="245" t="s">
        <v>679</v>
      </c>
      <c r="G90" s="243"/>
      <c r="H90" s="246">
        <v>55</v>
      </c>
      <c r="I90" s="247"/>
      <c r="J90" s="243"/>
      <c r="K90" s="243"/>
      <c r="L90" s="248"/>
      <c r="M90" s="249"/>
      <c r="N90" s="250"/>
      <c r="O90" s="250"/>
      <c r="P90" s="250"/>
      <c r="Q90" s="250"/>
      <c r="R90" s="250"/>
      <c r="S90" s="250"/>
      <c r="T90" s="251"/>
      <c r="AT90" s="252" t="s">
        <v>187</v>
      </c>
      <c r="AU90" s="252" t="s">
        <v>84</v>
      </c>
      <c r="AV90" s="12" t="s">
        <v>84</v>
      </c>
      <c r="AW90" s="12" t="s">
        <v>37</v>
      </c>
      <c r="AX90" s="12" t="s">
        <v>82</v>
      </c>
      <c r="AY90" s="252" t="s">
        <v>178</v>
      </c>
    </row>
    <row r="91" s="1" customFormat="1" ht="16.5" customHeight="1">
      <c r="B91" s="44"/>
      <c r="C91" s="253" t="s">
        <v>208</v>
      </c>
      <c r="D91" s="253" t="s">
        <v>209</v>
      </c>
      <c r="E91" s="254" t="s">
        <v>253</v>
      </c>
      <c r="F91" s="255" t="s">
        <v>254</v>
      </c>
      <c r="G91" s="256" t="s">
        <v>255</v>
      </c>
      <c r="H91" s="257">
        <v>1.6499999999999999</v>
      </c>
      <c r="I91" s="258"/>
      <c r="J91" s="259">
        <f>ROUND(I91*H91,2)</f>
        <v>0</v>
      </c>
      <c r="K91" s="255" t="s">
        <v>184</v>
      </c>
      <c r="L91" s="260"/>
      <c r="M91" s="261" t="s">
        <v>21</v>
      </c>
      <c r="N91" s="262" t="s">
        <v>45</v>
      </c>
      <c r="O91" s="45"/>
      <c r="P91" s="228">
        <f>O91*H91</f>
        <v>0</v>
      </c>
      <c r="Q91" s="228">
        <v>0.001</v>
      </c>
      <c r="R91" s="228">
        <f>Q91*H91</f>
        <v>0.00165</v>
      </c>
      <c r="S91" s="228">
        <v>0</v>
      </c>
      <c r="T91" s="229">
        <f>S91*H91</f>
        <v>0</v>
      </c>
      <c r="AR91" s="22" t="s">
        <v>212</v>
      </c>
      <c r="AT91" s="22" t="s">
        <v>209</v>
      </c>
      <c r="AU91" s="22" t="s">
        <v>84</v>
      </c>
      <c r="AY91" s="22" t="s">
        <v>178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22" t="s">
        <v>82</v>
      </c>
      <c r="BK91" s="230">
        <f>ROUND(I91*H91,2)</f>
        <v>0</v>
      </c>
      <c r="BL91" s="22" t="s">
        <v>185</v>
      </c>
      <c r="BM91" s="22" t="s">
        <v>681</v>
      </c>
    </row>
    <row r="92" s="12" customFormat="1">
      <c r="B92" s="242"/>
      <c r="C92" s="243"/>
      <c r="D92" s="233" t="s">
        <v>187</v>
      </c>
      <c r="E92" s="244" t="s">
        <v>21</v>
      </c>
      <c r="F92" s="245" t="s">
        <v>682</v>
      </c>
      <c r="G92" s="243"/>
      <c r="H92" s="246">
        <v>1.6499999999999999</v>
      </c>
      <c r="I92" s="247"/>
      <c r="J92" s="243"/>
      <c r="K92" s="243"/>
      <c r="L92" s="248"/>
      <c r="M92" s="263"/>
      <c r="N92" s="264"/>
      <c r="O92" s="264"/>
      <c r="P92" s="264"/>
      <c r="Q92" s="264"/>
      <c r="R92" s="264"/>
      <c r="S92" s="264"/>
      <c r="T92" s="265"/>
      <c r="AT92" s="252" t="s">
        <v>187</v>
      </c>
      <c r="AU92" s="252" t="s">
        <v>84</v>
      </c>
      <c r="AV92" s="12" t="s">
        <v>84</v>
      </c>
      <c r="AW92" s="12" t="s">
        <v>37</v>
      </c>
      <c r="AX92" s="12" t="s">
        <v>82</v>
      </c>
      <c r="AY92" s="252" t="s">
        <v>178</v>
      </c>
    </row>
    <row r="93" s="1" customFormat="1" ht="6.96" customHeight="1">
      <c r="B93" s="65"/>
      <c r="C93" s="66"/>
      <c r="D93" s="66"/>
      <c r="E93" s="66"/>
      <c r="F93" s="66"/>
      <c r="G93" s="66"/>
      <c r="H93" s="66"/>
      <c r="I93" s="164"/>
      <c r="J93" s="66"/>
      <c r="K93" s="66"/>
      <c r="L93" s="70"/>
    </row>
  </sheetData>
  <sheetProtection sheet="1" autoFilter="0" formatColumns="0" formatRows="0" objects="1" scenarios="1" spinCount="100000" saltValue="m8DUTC0JWwEtwpQYo7CM80A95vxiB87aN8+AEN6Ton8L4KxtaEUYKUqmuE1iLSPUnAtOIrqVC9cHC0R8eaCwkA==" hashValue="qnWOwymMznC6WqKHdELM76N8qzRPJu3xAupHChhzaTHKftpk7008F1i+QERn24mEW4i3TjZg3bsRJ5reCqniRA==" algorithmName="SHA-512" password="CC35"/>
  <autoFilter ref="C77:K92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146</v>
      </c>
      <c r="G1" s="137" t="s">
        <v>147</v>
      </c>
      <c r="H1" s="137"/>
      <c r="I1" s="138"/>
      <c r="J1" s="137" t="s">
        <v>148</v>
      </c>
      <c r="K1" s="136" t="s">
        <v>149</v>
      </c>
      <c r="L1" s="137" t="s">
        <v>150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83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84</v>
      </c>
    </row>
    <row r="4" ht="36.96" customHeight="1">
      <c r="B4" s="26"/>
      <c r="C4" s="27"/>
      <c r="D4" s="28" t="s">
        <v>151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Rekonstrukce zahrady mateřské školky, MŠ Harmonie, Zlepšovatelů 1502/27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152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153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4" t="s">
        <v>25</v>
      </c>
      <c r="J12" s="145" t="str">
        <f>'Rekapitulace stavby'!AN8</f>
        <v>6. 12. 2018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4" t="s">
        <v>28</v>
      </c>
      <c r="J14" s="33" t="s">
        <v>29</v>
      </c>
      <c r="K14" s="49"/>
    </row>
    <row r="15" s="1" customFormat="1" ht="18" customHeight="1">
      <c r="B15" s="44"/>
      <c r="C15" s="45"/>
      <c r="D15" s="45"/>
      <c r="E15" s="33" t="s">
        <v>30</v>
      </c>
      <c r="F15" s="45"/>
      <c r="G15" s="45"/>
      <c r="H15" s="45"/>
      <c r="I15" s="144" t="s">
        <v>31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32</v>
      </c>
      <c r="E17" s="45"/>
      <c r="F17" s="45"/>
      <c r="G17" s="45"/>
      <c r="H17" s="45"/>
      <c r="I17" s="144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31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34</v>
      </c>
      <c r="E20" s="45"/>
      <c r="F20" s="45"/>
      <c r="G20" s="45"/>
      <c r="H20" s="45"/>
      <c r="I20" s="144" t="s">
        <v>28</v>
      </c>
      <c r="J20" s="33" t="s">
        <v>35</v>
      </c>
      <c r="K20" s="49"/>
    </row>
    <row r="21" s="1" customFormat="1" ht="18" customHeight="1">
      <c r="B21" s="44"/>
      <c r="C21" s="45"/>
      <c r="D21" s="45"/>
      <c r="E21" s="33" t="s">
        <v>36</v>
      </c>
      <c r="F21" s="45"/>
      <c r="G21" s="45"/>
      <c r="H21" s="45"/>
      <c r="I21" s="144" t="s">
        <v>31</v>
      </c>
      <c r="J21" s="33" t="s">
        <v>21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21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40</v>
      </c>
      <c r="E27" s="45"/>
      <c r="F27" s="45"/>
      <c r="G27" s="45"/>
      <c r="H27" s="45"/>
      <c r="I27" s="142"/>
      <c r="J27" s="153">
        <f>ROUND(J79,2)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42</v>
      </c>
      <c r="G29" s="45"/>
      <c r="H29" s="45"/>
      <c r="I29" s="154" t="s">
        <v>41</v>
      </c>
      <c r="J29" s="50" t="s">
        <v>43</v>
      </c>
      <c r="K29" s="49"/>
    </row>
    <row r="30" s="1" customFormat="1" ht="14.4" customHeight="1">
      <c r="B30" s="44"/>
      <c r="C30" s="45"/>
      <c r="D30" s="53" t="s">
        <v>44</v>
      </c>
      <c r="E30" s="53" t="s">
        <v>45</v>
      </c>
      <c r="F30" s="155">
        <f>ROUND(SUM(BE79:BE124), 2)</f>
        <v>0</v>
      </c>
      <c r="G30" s="45"/>
      <c r="H30" s="45"/>
      <c r="I30" s="156">
        <v>0.20999999999999999</v>
      </c>
      <c r="J30" s="155">
        <f>ROUND(ROUND((SUM(BE79:BE124)), 2)*I30, 2)</f>
        <v>0</v>
      </c>
      <c r="K30" s="49"/>
    </row>
    <row r="31" s="1" customFormat="1" ht="14.4" customHeight="1">
      <c r="B31" s="44"/>
      <c r="C31" s="45"/>
      <c r="D31" s="45"/>
      <c r="E31" s="53" t="s">
        <v>46</v>
      </c>
      <c r="F31" s="155">
        <f>ROUND(SUM(BF79:BF124), 2)</f>
        <v>0</v>
      </c>
      <c r="G31" s="45"/>
      <c r="H31" s="45"/>
      <c r="I31" s="156">
        <v>0.14999999999999999</v>
      </c>
      <c r="J31" s="155">
        <f>ROUND(ROUND((SUM(BF79:BF124)),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47</v>
      </c>
      <c r="F32" s="155">
        <f>ROUND(SUM(BG79:BG124),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48</v>
      </c>
      <c r="F33" s="155">
        <f>ROUND(SUM(BH79:BH124),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49</v>
      </c>
      <c r="F34" s="155">
        <f>ROUND(SUM(BI79:BI124),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50</v>
      </c>
      <c r="E36" s="96"/>
      <c r="F36" s="96"/>
      <c r="G36" s="159" t="s">
        <v>51</v>
      </c>
      <c r="H36" s="160" t="s">
        <v>52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154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Rekonstrukce zahrady mateřské školky, MŠ Harmonie, Zlepšovatelů 1502/27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152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01 - Plocha různých úrovní překážek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číslo parcely 245/4</v>
      </c>
      <c r="G49" s="45"/>
      <c r="H49" s="45"/>
      <c r="I49" s="144" t="s">
        <v>25</v>
      </c>
      <c r="J49" s="145" t="str">
        <f>IF(J12="","",J12)</f>
        <v>6. 12. 2018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MŠ Harmonie</v>
      </c>
      <c r="G51" s="45"/>
      <c r="H51" s="45"/>
      <c r="I51" s="144" t="s">
        <v>34</v>
      </c>
      <c r="J51" s="42" t="str">
        <f>E21</f>
        <v>Ing. Dagmar Rudolfová, Ing. Miroslava Najman</v>
      </c>
      <c r="K51" s="49"/>
    </row>
    <row r="52" s="1" customFormat="1" ht="14.4" customHeight="1">
      <c r="B52" s="44"/>
      <c r="C52" s="38" t="s">
        <v>32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155</v>
      </c>
      <c r="D54" s="157"/>
      <c r="E54" s="157"/>
      <c r="F54" s="157"/>
      <c r="G54" s="157"/>
      <c r="H54" s="157"/>
      <c r="I54" s="171"/>
      <c r="J54" s="172" t="s">
        <v>156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157</v>
      </c>
      <c r="D56" s="45"/>
      <c r="E56" s="45"/>
      <c r="F56" s="45"/>
      <c r="G56" s="45"/>
      <c r="H56" s="45"/>
      <c r="I56" s="142"/>
      <c r="J56" s="153">
        <f>J79</f>
        <v>0</v>
      </c>
      <c r="K56" s="49"/>
      <c r="AU56" s="22" t="s">
        <v>158</v>
      </c>
    </row>
    <row r="57" s="7" customFormat="1" ht="24.96" customHeight="1">
      <c r="B57" s="175"/>
      <c r="C57" s="176"/>
      <c r="D57" s="177" t="s">
        <v>159</v>
      </c>
      <c r="E57" s="178"/>
      <c r="F57" s="178"/>
      <c r="G57" s="178"/>
      <c r="H57" s="178"/>
      <c r="I57" s="179"/>
      <c r="J57" s="180">
        <f>J80</f>
        <v>0</v>
      </c>
      <c r="K57" s="181"/>
    </row>
    <row r="58" s="8" customFormat="1" ht="19.92" customHeight="1">
      <c r="B58" s="182"/>
      <c r="C58" s="183"/>
      <c r="D58" s="184" t="s">
        <v>160</v>
      </c>
      <c r="E58" s="185"/>
      <c r="F58" s="185"/>
      <c r="G58" s="185"/>
      <c r="H58" s="185"/>
      <c r="I58" s="186"/>
      <c r="J58" s="187">
        <f>J81</f>
        <v>0</v>
      </c>
      <c r="K58" s="188"/>
    </row>
    <row r="59" s="8" customFormat="1" ht="19.92" customHeight="1">
      <c r="B59" s="182"/>
      <c r="C59" s="183"/>
      <c r="D59" s="184" t="s">
        <v>161</v>
      </c>
      <c r="E59" s="185"/>
      <c r="F59" s="185"/>
      <c r="G59" s="185"/>
      <c r="H59" s="185"/>
      <c r="I59" s="186"/>
      <c r="J59" s="187">
        <f>J121</f>
        <v>0</v>
      </c>
      <c r="K59" s="188"/>
    </row>
    <row r="60" s="1" customFormat="1" ht="21.84" customHeight="1">
      <c r="B60" s="44"/>
      <c r="C60" s="45"/>
      <c r="D60" s="45"/>
      <c r="E60" s="45"/>
      <c r="F60" s="45"/>
      <c r="G60" s="45"/>
      <c r="H60" s="45"/>
      <c r="I60" s="142"/>
      <c r="J60" s="45"/>
      <c r="K60" s="49"/>
    </row>
    <row r="61" s="1" customFormat="1" ht="6.96" customHeight="1">
      <c r="B61" s="65"/>
      <c r="C61" s="66"/>
      <c r="D61" s="66"/>
      <c r="E61" s="66"/>
      <c r="F61" s="66"/>
      <c r="G61" s="66"/>
      <c r="H61" s="66"/>
      <c r="I61" s="164"/>
      <c r="J61" s="66"/>
      <c r="K61" s="67"/>
    </row>
    <row r="65" s="1" customFormat="1" ht="6.96" customHeight="1">
      <c r="B65" s="68"/>
      <c r="C65" s="69"/>
      <c r="D65" s="69"/>
      <c r="E65" s="69"/>
      <c r="F65" s="69"/>
      <c r="G65" s="69"/>
      <c r="H65" s="69"/>
      <c r="I65" s="167"/>
      <c r="J65" s="69"/>
      <c r="K65" s="69"/>
      <c r="L65" s="70"/>
    </row>
    <row r="66" s="1" customFormat="1" ht="36.96" customHeight="1">
      <c r="B66" s="44"/>
      <c r="C66" s="71" t="s">
        <v>162</v>
      </c>
      <c r="D66" s="72"/>
      <c r="E66" s="72"/>
      <c r="F66" s="72"/>
      <c r="G66" s="72"/>
      <c r="H66" s="72"/>
      <c r="I66" s="189"/>
      <c r="J66" s="72"/>
      <c r="K66" s="72"/>
      <c r="L66" s="70"/>
    </row>
    <row r="67" s="1" customFormat="1" ht="6.96" customHeight="1">
      <c r="B67" s="44"/>
      <c r="C67" s="72"/>
      <c r="D67" s="72"/>
      <c r="E67" s="72"/>
      <c r="F67" s="72"/>
      <c r="G67" s="72"/>
      <c r="H67" s="72"/>
      <c r="I67" s="189"/>
      <c r="J67" s="72"/>
      <c r="K67" s="72"/>
      <c r="L67" s="70"/>
    </row>
    <row r="68" s="1" customFormat="1" ht="14.4" customHeight="1">
      <c r="B68" s="44"/>
      <c r="C68" s="74" t="s">
        <v>18</v>
      </c>
      <c r="D68" s="72"/>
      <c r="E68" s="72"/>
      <c r="F68" s="72"/>
      <c r="G68" s="72"/>
      <c r="H68" s="72"/>
      <c r="I68" s="189"/>
      <c r="J68" s="72"/>
      <c r="K68" s="72"/>
      <c r="L68" s="70"/>
    </row>
    <row r="69" s="1" customFormat="1" ht="16.5" customHeight="1">
      <c r="B69" s="44"/>
      <c r="C69" s="72"/>
      <c r="D69" s="72"/>
      <c r="E69" s="190" t="str">
        <f>E7</f>
        <v>Rekonstrukce zahrady mateřské školky, MŠ Harmonie, Zlepšovatelů 1502/27</v>
      </c>
      <c r="F69" s="74"/>
      <c r="G69" s="74"/>
      <c r="H69" s="74"/>
      <c r="I69" s="189"/>
      <c r="J69" s="72"/>
      <c r="K69" s="72"/>
      <c r="L69" s="70"/>
    </row>
    <row r="70" s="1" customFormat="1" ht="14.4" customHeight="1">
      <c r="B70" s="44"/>
      <c r="C70" s="74" t="s">
        <v>152</v>
      </c>
      <c r="D70" s="72"/>
      <c r="E70" s="72"/>
      <c r="F70" s="72"/>
      <c r="G70" s="72"/>
      <c r="H70" s="72"/>
      <c r="I70" s="189"/>
      <c r="J70" s="72"/>
      <c r="K70" s="72"/>
      <c r="L70" s="70"/>
    </row>
    <row r="71" s="1" customFormat="1" ht="17.25" customHeight="1">
      <c r="B71" s="44"/>
      <c r="C71" s="72"/>
      <c r="D71" s="72"/>
      <c r="E71" s="80" t="str">
        <f>E9</f>
        <v>01 - Plocha různých úrovní překážek</v>
      </c>
      <c r="F71" s="72"/>
      <c r="G71" s="72"/>
      <c r="H71" s="72"/>
      <c r="I71" s="189"/>
      <c r="J71" s="72"/>
      <c r="K71" s="72"/>
      <c r="L71" s="70"/>
    </row>
    <row r="72" s="1" customFormat="1" ht="6.96" customHeight="1">
      <c r="B72" s="44"/>
      <c r="C72" s="72"/>
      <c r="D72" s="72"/>
      <c r="E72" s="72"/>
      <c r="F72" s="72"/>
      <c r="G72" s="72"/>
      <c r="H72" s="72"/>
      <c r="I72" s="189"/>
      <c r="J72" s="72"/>
      <c r="K72" s="72"/>
      <c r="L72" s="70"/>
    </row>
    <row r="73" s="1" customFormat="1" ht="18" customHeight="1">
      <c r="B73" s="44"/>
      <c r="C73" s="74" t="s">
        <v>23</v>
      </c>
      <c r="D73" s="72"/>
      <c r="E73" s="72"/>
      <c r="F73" s="191" t="str">
        <f>F12</f>
        <v>číslo parcely 245/4</v>
      </c>
      <c r="G73" s="72"/>
      <c r="H73" s="72"/>
      <c r="I73" s="192" t="s">
        <v>25</v>
      </c>
      <c r="J73" s="83" t="str">
        <f>IF(J12="","",J12)</f>
        <v>6. 12. 2018</v>
      </c>
      <c r="K73" s="72"/>
      <c r="L73" s="70"/>
    </row>
    <row r="74" s="1" customFormat="1" ht="6.96" customHeight="1">
      <c r="B74" s="44"/>
      <c r="C74" s="72"/>
      <c r="D74" s="72"/>
      <c r="E74" s="72"/>
      <c r="F74" s="72"/>
      <c r="G74" s="72"/>
      <c r="H74" s="72"/>
      <c r="I74" s="189"/>
      <c r="J74" s="72"/>
      <c r="K74" s="72"/>
      <c r="L74" s="70"/>
    </row>
    <row r="75" s="1" customFormat="1">
      <c r="B75" s="44"/>
      <c r="C75" s="74" t="s">
        <v>27</v>
      </c>
      <c r="D75" s="72"/>
      <c r="E75" s="72"/>
      <c r="F75" s="191" t="str">
        <f>E15</f>
        <v>MŠ Harmonie</v>
      </c>
      <c r="G75" s="72"/>
      <c r="H75" s="72"/>
      <c r="I75" s="192" t="s">
        <v>34</v>
      </c>
      <c r="J75" s="191" t="str">
        <f>E21</f>
        <v>Ing. Dagmar Rudolfová, Ing. Miroslava Najman</v>
      </c>
      <c r="K75" s="72"/>
      <c r="L75" s="70"/>
    </row>
    <row r="76" s="1" customFormat="1" ht="14.4" customHeight="1">
      <c r="B76" s="44"/>
      <c r="C76" s="74" t="s">
        <v>32</v>
      </c>
      <c r="D76" s="72"/>
      <c r="E76" s="72"/>
      <c r="F76" s="191" t="str">
        <f>IF(E18="","",E18)</f>
        <v/>
      </c>
      <c r="G76" s="72"/>
      <c r="H76" s="72"/>
      <c r="I76" s="189"/>
      <c r="J76" s="72"/>
      <c r="K76" s="72"/>
      <c r="L76" s="70"/>
    </row>
    <row r="77" s="1" customFormat="1" ht="10.32" customHeight="1">
      <c r="B77" s="44"/>
      <c r="C77" s="72"/>
      <c r="D77" s="72"/>
      <c r="E77" s="72"/>
      <c r="F77" s="72"/>
      <c r="G77" s="72"/>
      <c r="H77" s="72"/>
      <c r="I77" s="189"/>
      <c r="J77" s="72"/>
      <c r="K77" s="72"/>
      <c r="L77" s="70"/>
    </row>
    <row r="78" s="9" customFormat="1" ht="29.28" customHeight="1">
      <c r="B78" s="193"/>
      <c r="C78" s="194" t="s">
        <v>163</v>
      </c>
      <c r="D78" s="195" t="s">
        <v>59</v>
      </c>
      <c r="E78" s="195" t="s">
        <v>55</v>
      </c>
      <c r="F78" s="195" t="s">
        <v>164</v>
      </c>
      <c r="G78" s="195" t="s">
        <v>165</v>
      </c>
      <c r="H78" s="195" t="s">
        <v>166</v>
      </c>
      <c r="I78" s="196" t="s">
        <v>167</v>
      </c>
      <c r="J78" s="195" t="s">
        <v>156</v>
      </c>
      <c r="K78" s="197" t="s">
        <v>168</v>
      </c>
      <c r="L78" s="198"/>
      <c r="M78" s="100" t="s">
        <v>169</v>
      </c>
      <c r="N78" s="101" t="s">
        <v>44</v>
      </c>
      <c r="O78" s="101" t="s">
        <v>170</v>
      </c>
      <c r="P78" s="101" t="s">
        <v>171</v>
      </c>
      <c r="Q78" s="101" t="s">
        <v>172</v>
      </c>
      <c r="R78" s="101" t="s">
        <v>173</v>
      </c>
      <c r="S78" s="101" t="s">
        <v>174</v>
      </c>
      <c r="T78" s="102" t="s">
        <v>175</v>
      </c>
    </row>
    <row r="79" s="1" customFormat="1" ht="29.28" customHeight="1">
      <c r="B79" s="44"/>
      <c r="C79" s="106" t="s">
        <v>157</v>
      </c>
      <c r="D79" s="72"/>
      <c r="E79" s="72"/>
      <c r="F79" s="72"/>
      <c r="G79" s="72"/>
      <c r="H79" s="72"/>
      <c r="I79" s="189"/>
      <c r="J79" s="199">
        <f>BK79</f>
        <v>0</v>
      </c>
      <c r="K79" s="72"/>
      <c r="L79" s="70"/>
      <c r="M79" s="103"/>
      <c r="N79" s="104"/>
      <c r="O79" s="104"/>
      <c r="P79" s="200">
        <f>P80</f>
        <v>0</v>
      </c>
      <c r="Q79" s="104"/>
      <c r="R79" s="200">
        <f>R80</f>
        <v>5.3567909999999994</v>
      </c>
      <c r="S79" s="104"/>
      <c r="T79" s="201">
        <f>T80</f>
        <v>0</v>
      </c>
      <c r="AT79" s="22" t="s">
        <v>73</v>
      </c>
      <c r="AU79" s="22" t="s">
        <v>158</v>
      </c>
      <c r="BK79" s="202">
        <f>BK80</f>
        <v>0</v>
      </c>
    </row>
    <row r="80" s="10" customFormat="1" ht="37.44001" customHeight="1">
      <c r="B80" s="203"/>
      <c r="C80" s="204"/>
      <c r="D80" s="205" t="s">
        <v>73</v>
      </c>
      <c r="E80" s="206" t="s">
        <v>176</v>
      </c>
      <c r="F80" s="206" t="s">
        <v>177</v>
      </c>
      <c r="G80" s="204"/>
      <c r="H80" s="204"/>
      <c r="I80" s="207"/>
      <c r="J80" s="208">
        <f>BK80</f>
        <v>0</v>
      </c>
      <c r="K80" s="204"/>
      <c r="L80" s="209"/>
      <c r="M80" s="210"/>
      <c r="N80" s="211"/>
      <c r="O80" s="211"/>
      <c r="P80" s="212">
        <f>P81+P121</f>
        <v>0</v>
      </c>
      <c r="Q80" s="211"/>
      <c r="R80" s="212">
        <f>R81+R121</f>
        <v>5.3567909999999994</v>
      </c>
      <c r="S80" s="211"/>
      <c r="T80" s="213">
        <f>T81+T121</f>
        <v>0</v>
      </c>
      <c r="AR80" s="214" t="s">
        <v>82</v>
      </c>
      <c r="AT80" s="215" t="s">
        <v>73</v>
      </c>
      <c r="AU80" s="215" t="s">
        <v>74</v>
      </c>
      <c r="AY80" s="214" t="s">
        <v>178</v>
      </c>
      <c r="BK80" s="216">
        <f>BK81+BK121</f>
        <v>0</v>
      </c>
    </row>
    <row r="81" s="10" customFormat="1" ht="19.92" customHeight="1">
      <c r="B81" s="203"/>
      <c r="C81" s="204"/>
      <c r="D81" s="205" t="s">
        <v>73</v>
      </c>
      <c r="E81" s="217" t="s">
        <v>82</v>
      </c>
      <c r="F81" s="217" t="s">
        <v>179</v>
      </c>
      <c r="G81" s="204"/>
      <c r="H81" s="204"/>
      <c r="I81" s="207"/>
      <c r="J81" s="218">
        <f>BK81</f>
        <v>0</v>
      </c>
      <c r="K81" s="204"/>
      <c r="L81" s="209"/>
      <c r="M81" s="210"/>
      <c r="N81" s="211"/>
      <c r="O81" s="211"/>
      <c r="P81" s="212">
        <f>SUM(P82:P120)</f>
        <v>0</v>
      </c>
      <c r="Q81" s="211"/>
      <c r="R81" s="212">
        <f>SUM(R82:R120)</f>
        <v>5.3567909999999994</v>
      </c>
      <c r="S81" s="211"/>
      <c r="T81" s="213">
        <f>SUM(T82:T120)</f>
        <v>0</v>
      </c>
      <c r="AR81" s="214" t="s">
        <v>82</v>
      </c>
      <c r="AT81" s="215" t="s">
        <v>73</v>
      </c>
      <c r="AU81" s="215" t="s">
        <v>82</v>
      </c>
      <c r="AY81" s="214" t="s">
        <v>178</v>
      </c>
      <c r="BK81" s="216">
        <f>SUM(BK82:BK120)</f>
        <v>0</v>
      </c>
    </row>
    <row r="82" s="1" customFormat="1" ht="38.25" customHeight="1">
      <c r="B82" s="44"/>
      <c r="C82" s="219" t="s">
        <v>82</v>
      </c>
      <c r="D82" s="219" t="s">
        <v>180</v>
      </c>
      <c r="E82" s="220" t="s">
        <v>181</v>
      </c>
      <c r="F82" s="221" t="s">
        <v>182</v>
      </c>
      <c r="G82" s="222" t="s">
        <v>183</v>
      </c>
      <c r="H82" s="223">
        <v>2.7000000000000002</v>
      </c>
      <c r="I82" s="224"/>
      <c r="J82" s="225">
        <f>ROUND(I82*H82,2)</f>
        <v>0</v>
      </c>
      <c r="K82" s="221" t="s">
        <v>184</v>
      </c>
      <c r="L82" s="70"/>
      <c r="M82" s="226" t="s">
        <v>21</v>
      </c>
      <c r="N82" s="227" t="s">
        <v>45</v>
      </c>
      <c r="O82" s="45"/>
      <c r="P82" s="228">
        <f>O82*H82</f>
        <v>0</v>
      </c>
      <c r="Q82" s="228">
        <v>0</v>
      </c>
      <c r="R82" s="228">
        <f>Q82*H82</f>
        <v>0</v>
      </c>
      <c r="S82" s="228">
        <v>0</v>
      </c>
      <c r="T82" s="229">
        <f>S82*H82</f>
        <v>0</v>
      </c>
      <c r="AR82" s="22" t="s">
        <v>185</v>
      </c>
      <c r="AT82" s="22" t="s">
        <v>180</v>
      </c>
      <c r="AU82" s="22" t="s">
        <v>84</v>
      </c>
      <c r="AY82" s="22" t="s">
        <v>178</v>
      </c>
      <c r="BE82" s="230">
        <f>IF(N82="základní",J82,0)</f>
        <v>0</v>
      </c>
      <c r="BF82" s="230">
        <f>IF(N82="snížená",J82,0)</f>
        <v>0</v>
      </c>
      <c r="BG82" s="230">
        <f>IF(N82="zákl. přenesená",J82,0)</f>
        <v>0</v>
      </c>
      <c r="BH82" s="230">
        <f>IF(N82="sníž. přenesená",J82,0)</f>
        <v>0</v>
      </c>
      <c r="BI82" s="230">
        <f>IF(N82="nulová",J82,0)</f>
        <v>0</v>
      </c>
      <c r="BJ82" s="22" t="s">
        <v>82</v>
      </c>
      <c r="BK82" s="230">
        <f>ROUND(I82*H82,2)</f>
        <v>0</v>
      </c>
      <c r="BL82" s="22" t="s">
        <v>185</v>
      </c>
      <c r="BM82" s="22" t="s">
        <v>186</v>
      </c>
    </row>
    <row r="83" s="11" customFormat="1">
      <c r="B83" s="231"/>
      <c r="C83" s="232"/>
      <c r="D83" s="233" t="s">
        <v>187</v>
      </c>
      <c r="E83" s="234" t="s">
        <v>21</v>
      </c>
      <c r="F83" s="235" t="s">
        <v>188</v>
      </c>
      <c r="G83" s="232"/>
      <c r="H83" s="234" t="s">
        <v>21</v>
      </c>
      <c r="I83" s="236"/>
      <c r="J83" s="232"/>
      <c r="K83" s="232"/>
      <c r="L83" s="237"/>
      <c r="M83" s="238"/>
      <c r="N83" s="239"/>
      <c r="O83" s="239"/>
      <c r="P83" s="239"/>
      <c r="Q83" s="239"/>
      <c r="R83" s="239"/>
      <c r="S83" s="239"/>
      <c r="T83" s="240"/>
      <c r="AT83" s="241" t="s">
        <v>187</v>
      </c>
      <c r="AU83" s="241" t="s">
        <v>84</v>
      </c>
      <c r="AV83" s="11" t="s">
        <v>82</v>
      </c>
      <c r="AW83" s="11" t="s">
        <v>37</v>
      </c>
      <c r="AX83" s="11" t="s">
        <v>74</v>
      </c>
      <c r="AY83" s="241" t="s">
        <v>178</v>
      </c>
    </row>
    <row r="84" s="12" customFormat="1">
      <c r="B84" s="242"/>
      <c r="C84" s="243"/>
      <c r="D84" s="233" t="s">
        <v>187</v>
      </c>
      <c r="E84" s="244" t="s">
        <v>21</v>
      </c>
      <c r="F84" s="245" t="s">
        <v>189</v>
      </c>
      <c r="G84" s="243"/>
      <c r="H84" s="246">
        <v>2.7000000000000002</v>
      </c>
      <c r="I84" s="247"/>
      <c r="J84" s="243"/>
      <c r="K84" s="243"/>
      <c r="L84" s="248"/>
      <c r="M84" s="249"/>
      <c r="N84" s="250"/>
      <c r="O84" s="250"/>
      <c r="P84" s="250"/>
      <c r="Q84" s="250"/>
      <c r="R84" s="250"/>
      <c r="S84" s="250"/>
      <c r="T84" s="251"/>
      <c r="AT84" s="252" t="s">
        <v>187</v>
      </c>
      <c r="AU84" s="252" t="s">
        <v>84</v>
      </c>
      <c r="AV84" s="12" t="s">
        <v>84</v>
      </c>
      <c r="AW84" s="12" t="s">
        <v>37</v>
      </c>
      <c r="AX84" s="12" t="s">
        <v>82</v>
      </c>
      <c r="AY84" s="252" t="s">
        <v>178</v>
      </c>
    </row>
    <row r="85" s="1" customFormat="1" ht="38.25" customHeight="1">
      <c r="B85" s="44"/>
      <c r="C85" s="219" t="s">
        <v>84</v>
      </c>
      <c r="D85" s="219" t="s">
        <v>180</v>
      </c>
      <c r="E85" s="220" t="s">
        <v>190</v>
      </c>
      <c r="F85" s="221" t="s">
        <v>191</v>
      </c>
      <c r="G85" s="222" t="s">
        <v>192</v>
      </c>
      <c r="H85" s="223">
        <v>27</v>
      </c>
      <c r="I85" s="224"/>
      <c r="J85" s="225">
        <f>ROUND(I85*H85,2)</f>
        <v>0</v>
      </c>
      <c r="K85" s="221" t="s">
        <v>184</v>
      </c>
      <c r="L85" s="70"/>
      <c r="M85" s="226" t="s">
        <v>21</v>
      </c>
      <c r="N85" s="227" t="s">
        <v>45</v>
      </c>
      <c r="O85" s="45"/>
      <c r="P85" s="228">
        <f>O85*H85</f>
        <v>0</v>
      </c>
      <c r="Q85" s="228">
        <v>0</v>
      </c>
      <c r="R85" s="228">
        <f>Q85*H85</f>
        <v>0</v>
      </c>
      <c r="S85" s="228">
        <v>0</v>
      </c>
      <c r="T85" s="229">
        <f>S85*H85</f>
        <v>0</v>
      </c>
      <c r="AR85" s="22" t="s">
        <v>185</v>
      </c>
      <c r="AT85" s="22" t="s">
        <v>180</v>
      </c>
      <c r="AU85" s="22" t="s">
        <v>84</v>
      </c>
      <c r="AY85" s="22" t="s">
        <v>178</v>
      </c>
      <c r="BE85" s="230">
        <f>IF(N85="základní",J85,0)</f>
        <v>0</v>
      </c>
      <c r="BF85" s="230">
        <f>IF(N85="snížená",J85,0)</f>
        <v>0</v>
      </c>
      <c r="BG85" s="230">
        <f>IF(N85="zákl. přenesená",J85,0)</f>
        <v>0</v>
      </c>
      <c r="BH85" s="230">
        <f>IF(N85="sníž. přenesená",J85,0)</f>
        <v>0</v>
      </c>
      <c r="BI85" s="230">
        <f>IF(N85="nulová",J85,0)</f>
        <v>0</v>
      </c>
      <c r="BJ85" s="22" t="s">
        <v>82</v>
      </c>
      <c r="BK85" s="230">
        <f>ROUND(I85*H85,2)</f>
        <v>0</v>
      </c>
      <c r="BL85" s="22" t="s">
        <v>185</v>
      </c>
      <c r="BM85" s="22" t="s">
        <v>193</v>
      </c>
    </row>
    <row r="86" s="12" customFormat="1">
      <c r="B86" s="242"/>
      <c r="C86" s="243"/>
      <c r="D86" s="233" t="s">
        <v>187</v>
      </c>
      <c r="E86" s="244" t="s">
        <v>21</v>
      </c>
      <c r="F86" s="245" t="s">
        <v>194</v>
      </c>
      <c r="G86" s="243"/>
      <c r="H86" s="246">
        <v>27</v>
      </c>
      <c r="I86" s="247"/>
      <c r="J86" s="243"/>
      <c r="K86" s="243"/>
      <c r="L86" s="248"/>
      <c r="M86" s="249"/>
      <c r="N86" s="250"/>
      <c r="O86" s="250"/>
      <c r="P86" s="250"/>
      <c r="Q86" s="250"/>
      <c r="R86" s="250"/>
      <c r="S86" s="250"/>
      <c r="T86" s="251"/>
      <c r="AT86" s="252" t="s">
        <v>187</v>
      </c>
      <c r="AU86" s="252" t="s">
        <v>84</v>
      </c>
      <c r="AV86" s="12" t="s">
        <v>84</v>
      </c>
      <c r="AW86" s="12" t="s">
        <v>37</v>
      </c>
      <c r="AX86" s="12" t="s">
        <v>82</v>
      </c>
      <c r="AY86" s="252" t="s">
        <v>178</v>
      </c>
    </row>
    <row r="87" s="1" customFormat="1" ht="16.5" customHeight="1">
      <c r="B87" s="44"/>
      <c r="C87" s="219" t="s">
        <v>195</v>
      </c>
      <c r="D87" s="219" t="s">
        <v>180</v>
      </c>
      <c r="E87" s="220" t="s">
        <v>196</v>
      </c>
      <c r="F87" s="221" t="s">
        <v>197</v>
      </c>
      <c r="G87" s="222" t="s">
        <v>198</v>
      </c>
      <c r="H87" s="223">
        <v>1</v>
      </c>
      <c r="I87" s="224"/>
      <c r="J87" s="225">
        <f>ROUND(I87*H87,2)</f>
        <v>0</v>
      </c>
      <c r="K87" s="221" t="s">
        <v>199</v>
      </c>
      <c r="L87" s="70"/>
      <c r="M87" s="226" t="s">
        <v>21</v>
      </c>
      <c r="N87" s="227" t="s">
        <v>45</v>
      </c>
      <c r="O87" s="45"/>
      <c r="P87" s="228">
        <f>O87*H87</f>
        <v>0</v>
      </c>
      <c r="Q87" s="228">
        <v>0</v>
      </c>
      <c r="R87" s="228">
        <f>Q87*H87</f>
        <v>0</v>
      </c>
      <c r="S87" s="228">
        <v>0</v>
      </c>
      <c r="T87" s="229">
        <f>S87*H87</f>
        <v>0</v>
      </c>
      <c r="AR87" s="22" t="s">
        <v>185</v>
      </c>
      <c r="AT87" s="22" t="s">
        <v>180</v>
      </c>
      <c r="AU87" s="22" t="s">
        <v>84</v>
      </c>
      <c r="AY87" s="22" t="s">
        <v>178</v>
      </c>
      <c r="BE87" s="230">
        <f>IF(N87="základní",J87,0)</f>
        <v>0</v>
      </c>
      <c r="BF87" s="230">
        <f>IF(N87="snížená",J87,0)</f>
        <v>0</v>
      </c>
      <c r="BG87" s="230">
        <f>IF(N87="zákl. přenesená",J87,0)</f>
        <v>0</v>
      </c>
      <c r="BH87" s="230">
        <f>IF(N87="sníž. přenesená",J87,0)</f>
        <v>0</v>
      </c>
      <c r="BI87" s="230">
        <f>IF(N87="nulová",J87,0)</f>
        <v>0</v>
      </c>
      <c r="BJ87" s="22" t="s">
        <v>82</v>
      </c>
      <c r="BK87" s="230">
        <f>ROUND(I87*H87,2)</f>
        <v>0</v>
      </c>
      <c r="BL87" s="22" t="s">
        <v>185</v>
      </c>
      <c r="BM87" s="22" t="s">
        <v>200</v>
      </c>
    </row>
    <row r="88" s="11" customFormat="1">
      <c r="B88" s="231"/>
      <c r="C88" s="232"/>
      <c r="D88" s="233" t="s">
        <v>187</v>
      </c>
      <c r="E88" s="234" t="s">
        <v>21</v>
      </c>
      <c r="F88" s="235" t="s">
        <v>201</v>
      </c>
      <c r="G88" s="232"/>
      <c r="H88" s="234" t="s">
        <v>21</v>
      </c>
      <c r="I88" s="236"/>
      <c r="J88" s="232"/>
      <c r="K88" s="232"/>
      <c r="L88" s="237"/>
      <c r="M88" s="238"/>
      <c r="N88" s="239"/>
      <c r="O88" s="239"/>
      <c r="P88" s="239"/>
      <c r="Q88" s="239"/>
      <c r="R88" s="239"/>
      <c r="S88" s="239"/>
      <c r="T88" s="240"/>
      <c r="AT88" s="241" t="s">
        <v>187</v>
      </c>
      <c r="AU88" s="241" t="s">
        <v>84</v>
      </c>
      <c r="AV88" s="11" t="s">
        <v>82</v>
      </c>
      <c r="AW88" s="11" t="s">
        <v>37</v>
      </c>
      <c r="AX88" s="11" t="s">
        <v>74</v>
      </c>
      <c r="AY88" s="241" t="s">
        <v>178</v>
      </c>
    </row>
    <row r="89" s="11" customFormat="1">
      <c r="B89" s="231"/>
      <c r="C89" s="232"/>
      <c r="D89" s="233" t="s">
        <v>187</v>
      </c>
      <c r="E89" s="234" t="s">
        <v>21</v>
      </c>
      <c r="F89" s="235" t="s">
        <v>202</v>
      </c>
      <c r="G89" s="232"/>
      <c r="H89" s="234" t="s">
        <v>21</v>
      </c>
      <c r="I89" s="236"/>
      <c r="J89" s="232"/>
      <c r="K89" s="232"/>
      <c r="L89" s="237"/>
      <c r="M89" s="238"/>
      <c r="N89" s="239"/>
      <c r="O89" s="239"/>
      <c r="P89" s="239"/>
      <c r="Q89" s="239"/>
      <c r="R89" s="239"/>
      <c r="S89" s="239"/>
      <c r="T89" s="240"/>
      <c r="AT89" s="241" t="s">
        <v>187</v>
      </c>
      <c r="AU89" s="241" t="s">
        <v>84</v>
      </c>
      <c r="AV89" s="11" t="s">
        <v>82</v>
      </c>
      <c r="AW89" s="11" t="s">
        <v>37</v>
      </c>
      <c r="AX89" s="11" t="s">
        <v>74</v>
      </c>
      <c r="AY89" s="241" t="s">
        <v>178</v>
      </c>
    </row>
    <row r="90" s="12" customFormat="1">
      <c r="B90" s="242"/>
      <c r="C90" s="243"/>
      <c r="D90" s="233" t="s">
        <v>187</v>
      </c>
      <c r="E90" s="244" t="s">
        <v>21</v>
      </c>
      <c r="F90" s="245" t="s">
        <v>82</v>
      </c>
      <c r="G90" s="243"/>
      <c r="H90" s="246">
        <v>1</v>
      </c>
      <c r="I90" s="247"/>
      <c r="J90" s="243"/>
      <c r="K90" s="243"/>
      <c r="L90" s="248"/>
      <c r="M90" s="249"/>
      <c r="N90" s="250"/>
      <c r="O90" s="250"/>
      <c r="P90" s="250"/>
      <c r="Q90" s="250"/>
      <c r="R90" s="250"/>
      <c r="S90" s="250"/>
      <c r="T90" s="251"/>
      <c r="AT90" s="252" t="s">
        <v>187</v>
      </c>
      <c r="AU90" s="252" t="s">
        <v>84</v>
      </c>
      <c r="AV90" s="12" t="s">
        <v>84</v>
      </c>
      <c r="AW90" s="12" t="s">
        <v>37</v>
      </c>
      <c r="AX90" s="12" t="s">
        <v>82</v>
      </c>
      <c r="AY90" s="252" t="s">
        <v>178</v>
      </c>
    </row>
    <row r="91" s="1" customFormat="1" ht="25.5" customHeight="1">
      <c r="B91" s="44"/>
      <c r="C91" s="219" t="s">
        <v>185</v>
      </c>
      <c r="D91" s="219" t="s">
        <v>180</v>
      </c>
      <c r="E91" s="220" t="s">
        <v>203</v>
      </c>
      <c r="F91" s="221" t="s">
        <v>204</v>
      </c>
      <c r="G91" s="222" t="s">
        <v>192</v>
      </c>
      <c r="H91" s="223">
        <v>29.100000000000001</v>
      </c>
      <c r="I91" s="224"/>
      <c r="J91" s="225">
        <f>ROUND(I91*H91,2)</f>
        <v>0</v>
      </c>
      <c r="K91" s="221" t="s">
        <v>184</v>
      </c>
      <c r="L91" s="70"/>
      <c r="M91" s="226" t="s">
        <v>21</v>
      </c>
      <c r="N91" s="227" t="s">
        <v>45</v>
      </c>
      <c r="O91" s="45"/>
      <c r="P91" s="228">
        <f>O91*H91</f>
        <v>0</v>
      </c>
      <c r="Q91" s="228">
        <v>0</v>
      </c>
      <c r="R91" s="228">
        <f>Q91*H91</f>
        <v>0</v>
      </c>
      <c r="S91" s="228">
        <v>0</v>
      </c>
      <c r="T91" s="229">
        <f>S91*H91</f>
        <v>0</v>
      </c>
      <c r="AR91" s="22" t="s">
        <v>185</v>
      </c>
      <c r="AT91" s="22" t="s">
        <v>180</v>
      </c>
      <c r="AU91" s="22" t="s">
        <v>84</v>
      </c>
      <c r="AY91" s="22" t="s">
        <v>178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22" t="s">
        <v>82</v>
      </c>
      <c r="BK91" s="230">
        <f>ROUND(I91*H91,2)</f>
        <v>0</v>
      </c>
      <c r="BL91" s="22" t="s">
        <v>185</v>
      </c>
      <c r="BM91" s="22" t="s">
        <v>205</v>
      </c>
    </row>
    <row r="92" s="11" customFormat="1">
      <c r="B92" s="231"/>
      <c r="C92" s="232"/>
      <c r="D92" s="233" t="s">
        <v>187</v>
      </c>
      <c r="E92" s="234" t="s">
        <v>21</v>
      </c>
      <c r="F92" s="235" t="s">
        <v>206</v>
      </c>
      <c r="G92" s="232"/>
      <c r="H92" s="234" t="s">
        <v>21</v>
      </c>
      <c r="I92" s="236"/>
      <c r="J92" s="232"/>
      <c r="K92" s="232"/>
      <c r="L92" s="237"/>
      <c r="M92" s="238"/>
      <c r="N92" s="239"/>
      <c r="O92" s="239"/>
      <c r="P92" s="239"/>
      <c r="Q92" s="239"/>
      <c r="R92" s="239"/>
      <c r="S92" s="239"/>
      <c r="T92" s="240"/>
      <c r="AT92" s="241" t="s">
        <v>187</v>
      </c>
      <c r="AU92" s="241" t="s">
        <v>84</v>
      </c>
      <c r="AV92" s="11" t="s">
        <v>82</v>
      </c>
      <c r="AW92" s="11" t="s">
        <v>37</v>
      </c>
      <c r="AX92" s="11" t="s">
        <v>74</v>
      </c>
      <c r="AY92" s="241" t="s">
        <v>178</v>
      </c>
    </row>
    <row r="93" s="12" customFormat="1">
      <c r="B93" s="242"/>
      <c r="C93" s="243"/>
      <c r="D93" s="233" t="s">
        <v>187</v>
      </c>
      <c r="E93" s="244" t="s">
        <v>21</v>
      </c>
      <c r="F93" s="245" t="s">
        <v>207</v>
      </c>
      <c r="G93" s="243"/>
      <c r="H93" s="246">
        <v>29.100000000000001</v>
      </c>
      <c r="I93" s="247"/>
      <c r="J93" s="243"/>
      <c r="K93" s="243"/>
      <c r="L93" s="248"/>
      <c r="M93" s="249"/>
      <c r="N93" s="250"/>
      <c r="O93" s="250"/>
      <c r="P93" s="250"/>
      <c r="Q93" s="250"/>
      <c r="R93" s="250"/>
      <c r="S93" s="250"/>
      <c r="T93" s="251"/>
      <c r="AT93" s="252" t="s">
        <v>187</v>
      </c>
      <c r="AU93" s="252" t="s">
        <v>84</v>
      </c>
      <c r="AV93" s="12" t="s">
        <v>84</v>
      </c>
      <c r="AW93" s="12" t="s">
        <v>37</v>
      </c>
      <c r="AX93" s="12" t="s">
        <v>82</v>
      </c>
      <c r="AY93" s="252" t="s">
        <v>178</v>
      </c>
    </row>
    <row r="94" s="1" customFormat="1" ht="16.5" customHeight="1">
      <c r="B94" s="44"/>
      <c r="C94" s="253" t="s">
        <v>208</v>
      </c>
      <c r="D94" s="253" t="s">
        <v>209</v>
      </c>
      <c r="E94" s="254" t="s">
        <v>210</v>
      </c>
      <c r="F94" s="255" t="s">
        <v>211</v>
      </c>
      <c r="G94" s="256" t="s">
        <v>192</v>
      </c>
      <c r="H94" s="257">
        <v>34.920000000000002</v>
      </c>
      <c r="I94" s="258"/>
      <c r="J94" s="259">
        <f>ROUND(I94*H94,2)</f>
        <v>0</v>
      </c>
      <c r="K94" s="255" t="s">
        <v>184</v>
      </c>
      <c r="L94" s="260"/>
      <c r="M94" s="261" t="s">
        <v>21</v>
      </c>
      <c r="N94" s="262" t="s">
        <v>45</v>
      </c>
      <c r="O94" s="45"/>
      <c r="P94" s="228">
        <f>O94*H94</f>
        <v>0</v>
      </c>
      <c r="Q94" s="228">
        <v>0.00029999999999999997</v>
      </c>
      <c r="R94" s="228">
        <f>Q94*H94</f>
        <v>0.010475999999999999</v>
      </c>
      <c r="S94" s="228">
        <v>0</v>
      </c>
      <c r="T94" s="229">
        <f>S94*H94</f>
        <v>0</v>
      </c>
      <c r="AR94" s="22" t="s">
        <v>212</v>
      </c>
      <c r="AT94" s="22" t="s">
        <v>209</v>
      </c>
      <c r="AU94" s="22" t="s">
        <v>84</v>
      </c>
      <c r="AY94" s="22" t="s">
        <v>178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22" t="s">
        <v>82</v>
      </c>
      <c r="BK94" s="230">
        <f>ROUND(I94*H94,2)</f>
        <v>0</v>
      </c>
      <c r="BL94" s="22" t="s">
        <v>185</v>
      </c>
      <c r="BM94" s="22" t="s">
        <v>213</v>
      </c>
    </row>
    <row r="95" s="12" customFormat="1">
      <c r="B95" s="242"/>
      <c r="C95" s="243"/>
      <c r="D95" s="233" t="s">
        <v>187</v>
      </c>
      <c r="E95" s="244" t="s">
        <v>21</v>
      </c>
      <c r="F95" s="245" t="s">
        <v>214</v>
      </c>
      <c r="G95" s="243"/>
      <c r="H95" s="246">
        <v>34.920000000000002</v>
      </c>
      <c r="I95" s="247"/>
      <c r="J95" s="243"/>
      <c r="K95" s="243"/>
      <c r="L95" s="248"/>
      <c r="M95" s="249"/>
      <c r="N95" s="250"/>
      <c r="O95" s="250"/>
      <c r="P95" s="250"/>
      <c r="Q95" s="250"/>
      <c r="R95" s="250"/>
      <c r="S95" s="250"/>
      <c r="T95" s="251"/>
      <c r="AT95" s="252" t="s">
        <v>187</v>
      </c>
      <c r="AU95" s="252" t="s">
        <v>84</v>
      </c>
      <c r="AV95" s="12" t="s">
        <v>84</v>
      </c>
      <c r="AW95" s="12" t="s">
        <v>37</v>
      </c>
      <c r="AX95" s="12" t="s">
        <v>82</v>
      </c>
      <c r="AY95" s="252" t="s">
        <v>178</v>
      </c>
    </row>
    <row r="96" s="1" customFormat="1" ht="16.5" customHeight="1">
      <c r="B96" s="44"/>
      <c r="C96" s="253" t="s">
        <v>215</v>
      </c>
      <c r="D96" s="253" t="s">
        <v>209</v>
      </c>
      <c r="E96" s="254" t="s">
        <v>216</v>
      </c>
      <c r="F96" s="255" t="s">
        <v>217</v>
      </c>
      <c r="G96" s="256" t="s">
        <v>218</v>
      </c>
      <c r="H96" s="257">
        <v>116</v>
      </c>
      <c r="I96" s="258"/>
      <c r="J96" s="259">
        <f>ROUND(I96*H96,2)</f>
        <v>0</v>
      </c>
      <c r="K96" s="255" t="s">
        <v>199</v>
      </c>
      <c r="L96" s="260"/>
      <c r="M96" s="261" t="s">
        <v>21</v>
      </c>
      <c r="N96" s="262" t="s">
        <v>45</v>
      </c>
      <c r="O96" s="45"/>
      <c r="P96" s="228">
        <f>O96*H96</f>
        <v>0</v>
      </c>
      <c r="Q96" s="228">
        <v>0</v>
      </c>
      <c r="R96" s="228">
        <f>Q96*H96</f>
        <v>0</v>
      </c>
      <c r="S96" s="228">
        <v>0</v>
      </c>
      <c r="T96" s="229">
        <f>S96*H96</f>
        <v>0</v>
      </c>
      <c r="AR96" s="22" t="s">
        <v>212</v>
      </c>
      <c r="AT96" s="22" t="s">
        <v>209</v>
      </c>
      <c r="AU96" s="22" t="s">
        <v>84</v>
      </c>
      <c r="AY96" s="22" t="s">
        <v>178</v>
      </c>
      <c r="BE96" s="230">
        <f>IF(N96="základní",J96,0)</f>
        <v>0</v>
      </c>
      <c r="BF96" s="230">
        <f>IF(N96="snížená",J96,0)</f>
        <v>0</v>
      </c>
      <c r="BG96" s="230">
        <f>IF(N96="zákl. přenesená",J96,0)</f>
        <v>0</v>
      </c>
      <c r="BH96" s="230">
        <f>IF(N96="sníž. přenesená",J96,0)</f>
        <v>0</v>
      </c>
      <c r="BI96" s="230">
        <f>IF(N96="nulová",J96,0)</f>
        <v>0</v>
      </c>
      <c r="BJ96" s="22" t="s">
        <v>82</v>
      </c>
      <c r="BK96" s="230">
        <f>ROUND(I96*H96,2)</f>
        <v>0</v>
      </c>
      <c r="BL96" s="22" t="s">
        <v>185</v>
      </c>
      <c r="BM96" s="22" t="s">
        <v>219</v>
      </c>
    </row>
    <row r="97" s="12" customFormat="1">
      <c r="B97" s="242"/>
      <c r="C97" s="243"/>
      <c r="D97" s="233" t="s">
        <v>187</v>
      </c>
      <c r="E97" s="244" t="s">
        <v>21</v>
      </c>
      <c r="F97" s="245" t="s">
        <v>220</v>
      </c>
      <c r="G97" s="243"/>
      <c r="H97" s="246">
        <v>116</v>
      </c>
      <c r="I97" s="247"/>
      <c r="J97" s="243"/>
      <c r="K97" s="243"/>
      <c r="L97" s="248"/>
      <c r="M97" s="249"/>
      <c r="N97" s="250"/>
      <c r="O97" s="250"/>
      <c r="P97" s="250"/>
      <c r="Q97" s="250"/>
      <c r="R97" s="250"/>
      <c r="S97" s="250"/>
      <c r="T97" s="251"/>
      <c r="AT97" s="252" t="s">
        <v>187</v>
      </c>
      <c r="AU97" s="252" t="s">
        <v>84</v>
      </c>
      <c r="AV97" s="12" t="s">
        <v>84</v>
      </c>
      <c r="AW97" s="12" t="s">
        <v>37</v>
      </c>
      <c r="AX97" s="12" t="s">
        <v>82</v>
      </c>
      <c r="AY97" s="252" t="s">
        <v>178</v>
      </c>
    </row>
    <row r="98" s="1" customFormat="1" ht="16.5" customHeight="1">
      <c r="B98" s="44"/>
      <c r="C98" s="219" t="s">
        <v>221</v>
      </c>
      <c r="D98" s="219" t="s">
        <v>180</v>
      </c>
      <c r="E98" s="220" t="s">
        <v>222</v>
      </c>
      <c r="F98" s="221" t="s">
        <v>223</v>
      </c>
      <c r="G98" s="222" t="s">
        <v>224</v>
      </c>
      <c r="H98" s="223">
        <v>25.199999999999999</v>
      </c>
      <c r="I98" s="224"/>
      <c r="J98" s="225">
        <f>ROUND(I98*H98,2)</f>
        <v>0</v>
      </c>
      <c r="K98" s="221" t="s">
        <v>199</v>
      </c>
      <c r="L98" s="70"/>
      <c r="M98" s="226" t="s">
        <v>21</v>
      </c>
      <c r="N98" s="227" t="s">
        <v>45</v>
      </c>
      <c r="O98" s="45"/>
      <c r="P98" s="228">
        <f>O98*H98</f>
        <v>0</v>
      </c>
      <c r="Q98" s="228">
        <v>0</v>
      </c>
      <c r="R98" s="228">
        <f>Q98*H98</f>
        <v>0</v>
      </c>
      <c r="S98" s="228">
        <v>0</v>
      </c>
      <c r="T98" s="229">
        <f>S98*H98</f>
        <v>0</v>
      </c>
      <c r="AR98" s="22" t="s">
        <v>185</v>
      </c>
      <c r="AT98" s="22" t="s">
        <v>180</v>
      </c>
      <c r="AU98" s="22" t="s">
        <v>84</v>
      </c>
      <c r="AY98" s="22" t="s">
        <v>178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22" t="s">
        <v>82</v>
      </c>
      <c r="BK98" s="230">
        <f>ROUND(I98*H98,2)</f>
        <v>0</v>
      </c>
      <c r="BL98" s="22" t="s">
        <v>185</v>
      </c>
      <c r="BM98" s="22" t="s">
        <v>225</v>
      </c>
    </row>
    <row r="99" s="11" customFormat="1">
      <c r="B99" s="231"/>
      <c r="C99" s="232"/>
      <c r="D99" s="233" t="s">
        <v>187</v>
      </c>
      <c r="E99" s="234" t="s">
        <v>21</v>
      </c>
      <c r="F99" s="235" t="s">
        <v>226</v>
      </c>
      <c r="G99" s="232"/>
      <c r="H99" s="234" t="s">
        <v>21</v>
      </c>
      <c r="I99" s="236"/>
      <c r="J99" s="232"/>
      <c r="K99" s="232"/>
      <c r="L99" s="237"/>
      <c r="M99" s="238"/>
      <c r="N99" s="239"/>
      <c r="O99" s="239"/>
      <c r="P99" s="239"/>
      <c r="Q99" s="239"/>
      <c r="R99" s="239"/>
      <c r="S99" s="239"/>
      <c r="T99" s="240"/>
      <c r="AT99" s="241" t="s">
        <v>187</v>
      </c>
      <c r="AU99" s="241" t="s">
        <v>84</v>
      </c>
      <c r="AV99" s="11" t="s">
        <v>82</v>
      </c>
      <c r="AW99" s="11" t="s">
        <v>37</v>
      </c>
      <c r="AX99" s="11" t="s">
        <v>74</v>
      </c>
      <c r="AY99" s="241" t="s">
        <v>178</v>
      </c>
    </row>
    <row r="100" s="11" customFormat="1">
      <c r="B100" s="231"/>
      <c r="C100" s="232"/>
      <c r="D100" s="233" t="s">
        <v>187</v>
      </c>
      <c r="E100" s="234" t="s">
        <v>21</v>
      </c>
      <c r="F100" s="235" t="s">
        <v>227</v>
      </c>
      <c r="G100" s="232"/>
      <c r="H100" s="234" t="s">
        <v>21</v>
      </c>
      <c r="I100" s="236"/>
      <c r="J100" s="232"/>
      <c r="K100" s="232"/>
      <c r="L100" s="237"/>
      <c r="M100" s="238"/>
      <c r="N100" s="239"/>
      <c r="O100" s="239"/>
      <c r="P100" s="239"/>
      <c r="Q100" s="239"/>
      <c r="R100" s="239"/>
      <c r="S100" s="239"/>
      <c r="T100" s="240"/>
      <c r="AT100" s="241" t="s">
        <v>187</v>
      </c>
      <c r="AU100" s="241" t="s">
        <v>84</v>
      </c>
      <c r="AV100" s="11" t="s">
        <v>82</v>
      </c>
      <c r="AW100" s="11" t="s">
        <v>37</v>
      </c>
      <c r="AX100" s="11" t="s">
        <v>74</v>
      </c>
      <c r="AY100" s="241" t="s">
        <v>178</v>
      </c>
    </row>
    <row r="101" s="12" customFormat="1">
      <c r="B101" s="242"/>
      <c r="C101" s="243"/>
      <c r="D101" s="233" t="s">
        <v>187</v>
      </c>
      <c r="E101" s="244" t="s">
        <v>21</v>
      </c>
      <c r="F101" s="245" t="s">
        <v>228</v>
      </c>
      <c r="G101" s="243"/>
      <c r="H101" s="246">
        <v>25.199999999999999</v>
      </c>
      <c r="I101" s="247"/>
      <c r="J101" s="243"/>
      <c r="K101" s="243"/>
      <c r="L101" s="248"/>
      <c r="M101" s="249"/>
      <c r="N101" s="250"/>
      <c r="O101" s="250"/>
      <c r="P101" s="250"/>
      <c r="Q101" s="250"/>
      <c r="R101" s="250"/>
      <c r="S101" s="250"/>
      <c r="T101" s="251"/>
      <c r="AT101" s="252" t="s">
        <v>187</v>
      </c>
      <c r="AU101" s="252" t="s">
        <v>84</v>
      </c>
      <c r="AV101" s="12" t="s">
        <v>84</v>
      </c>
      <c r="AW101" s="12" t="s">
        <v>37</v>
      </c>
      <c r="AX101" s="12" t="s">
        <v>82</v>
      </c>
      <c r="AY101" s="252" t="s">
        <v>178</v>
      </c>
    </row>
    <row r="102" s="1" customFormat="1" ht="16.5" customHeight="1">
      <c r="B102" s="44"/>
      <c r="C102" s="219" t="s">
        <v>212</v>
      </c>
      <c r="D102" s="219" t="s">
        <v>180</v>
      </c>
      <c r="E102" s="220" t="s">
        <v>229</v>
      </c>
      <c r="F102" s="221" t="s">
        <v>230</v>
      </c>
      <c r="G102" s="222" t="s">
        <v>192</v>
      </c>
      <c r="H102" s="223">
        <v>27</v>
      </c>
      <c r="I102" s="224"/>
      <c r="J102" s="225">
        <f>ROUND(I102*H102,2)</f>
        <v>0</v>
      </c>
      <c r="K102" s="221" t="s">
        <v>184</v>
      </c>
      <c r="L102" s="70"/>
      <c r="M102" s="226" t="s">
        <v>21</v>
      </c>
      <c r="N102" s="227" t="s">
        <v>45</v>
      </c>
      <c r="O102" s="45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AR102" s="22" t="s">
        <v>185</v>
      </c>
      <c r="AT102" s="22" t="s">
        <v>180</v>
      </c>
      <c r="AU102" s="22" t="s">
        <v>84</v>
      </c>
      <c r="AY102" s="22" t="s">
        <v>178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22" t="s">
        <v>82</v>
      </c>
      <c r="BK102" s="230">
        <f>ROUND(I102*H102,2)</f>
        <v>0</v>
      </c>
      <c r="BL102" s="22" t="s">
        <v>185</v>
      </c>
      <c r="BM102" s="22" t="s">
        <v>231</v>
      </c>
    </row>
    <row r="103" s="12" customFormat="1">
      <c r="B103" s="242"/>
      <c r="C103" s="243"/>
      <c r="D103" s="233" t="s">
        <v>187</v>
      </c>
      <c r="E103" s="244" t="s">
        <v>21</v>
      </c>
      <c r="F103" s="245" t="s">
        <v>194</v>
      </c>
      <c r="G103" s="243"/>
      <c r="H103" s="246">
        <v>27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AT103" s="252" t="s">
        <v>187</v>
      </c>
      <c r="AU103" s="252" t="s">
        <v>84</v>
      </c>
      <c r="AV103" s="12" t="s">
        <v>84</v>
      </c>
      <c r="AW103" s="12" t="s">
        <v>37</v>
      </c>
      <c r="AX103" s="12" t="s">
        <v>82</v>
      </c>
      <c r="AY103" s="252" t="s">
        <v>178</v>
      </c>
    </row>
    <row r="104" s="1" customFormat="1" ht="16.5" customHeight="1">
      <c r="B104" s="44"/>
      <c r="C104" s="253" t="s">
        <v>232</v>
      </c>
      <c r="D104" s="253" t="s">
        <v>209</v>
      </c>
      <c r="E104" s="254" t="s">
        <v>233</v>
      </c>
      <c r="F104" s="255" t="s">
        <v>234</v>
      </c>
      <c r="G104" s="256" t="s">
        <v>235</v>
      </c>
      <c r="H104" s="257">
        <v>5.3460000000000001</v>
      </c>
      <c r="I104" s="258"/>
      <c r="J104" s="259">
        <f>ROUND(I104*H104,2)</f>
        <v>0</v>
      </c>
      <c r="K104" s="255" t="s">
        <v>199</v>
      </c>
      <c r="L104" s="260"/>
      <c r="M104" s="261" t="s">
        <v>21</v>
      </c>
      <c r="N104" s="262" t="s">
        <v>45</v>
      </c>
      <c r="O104" s="45"/>
      <c r="P104" s="228">
        <f>O104*H104</f>
        <v>0</v>
      </c>
      <c r="Q104" s="228">
        <v>1</v>
      </c>
      <c r="R104" s="228">
        <f>Q104*H104</f>
        <v>5.3460000000000001</v>
      </c>
      <c r="S104" s="228">
        <v>0</v>
      </c>
      <c r="T104" s="229">
        <f>S104*H104</f>
        <v>0</v>
      </c>
      <c r="AR104" s="22" t="s">
        <v>212</v>
      </c>
      <c r="AT104" s="22" t="s">
        <v>209</v>
      </c>
      <c r="AU104" s="22" t="s">
        <v>84</v>
      </c>
      <c r="AY104" s="22" t="s">
        <v>178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22" t="s">
        <v>82</v>
      </c>
      <c r="BK104" s="230">
        <f>ROUND(I104*H104,2)</f>
        <v>0</v>
      </c>
      <c r="BL104" s="22" t="s">
        <v>185</v>
      </c>
      <c r="BM104" s="22" t="s">
        <v>236</v>
      </c>
    </row>
    <row r="105" s="12" customFormat="1">
      <c r="B105" s="242"/>
      <c r="C105" s="243"/>
      <c r="D105" s="233" t="s">
        <v>187</v>
      </c>
      <c r="E105" s="244" t="s">
        <v>21</v>
      </c>
      <c r="F105" s="245" t="s">
        <v>237</v>
      </c>
      <c r="G105" s="243"/>
      <c r="H105" s="246">
        <v>5.3460000000000001</v>
      </c>
      <c r="I105" s="247"/>
      <c r="J105" s="243"/>
      <c r="K105" s="243"/>
      <c r="L105" s="248"/>
      <c r="M105" s="249"/>
      <c r="N105" s="250"/>
      <c r="O105" s="250"/>
      <c r="P105" s="250"/>
      <c r="Q105" s="250"/>
      <c r="R105" s="250"/>
      <c r="S105" s="250"/>
      <c r="T105" s="251"/>
      <c r="AT105" s="252" t="s">
        <v>187</v>
      </c>
      <c r="AU105" s="252" t="s">
        <v>84</v>
      </c>
      <c r="AV105" s="12" t="s">
        <v>84</v>
      </c>
      <c r="AW105" s="12" t="s">
        <v>37</v>
      </c>
      <c r="AX105" s="12" t="s">
        <v>82</v>
      </c>
      <c r="AY105" s="252" t="s">
        <v>178</v>
      </c>
    </row>
    <row r="106" s="1" customFormat="1" ht="16.5" customHeight="1">
      <c r="B106" s="44"/>
      <c r="C106" s="219" t="s">
        <v>109</v>
      </c>
      <c r="D106" s="219" t="s">
        <v>180</v>
      </c>
      <c r="E106" s="220" t="s">
        <v>238</v>
      </c>
      <c r="F106" s="221" t="s">
        <v>239</v>
      </c>
      <c r="G106" s="222" t="s">
        <v>218</v>
      </c>
      <c r="H106" s="223">
        <v>2</v>
      </c>
      <c r="I106" s="224"/>
      <c r="J106" s="225">
        <f>ROUND(I106*H106,2)</f>
        <v>0</v>
      </c>
      <c r="K106" s="221" t="s">
        <v>199</v>
      </c>
      <c r="L106" s="70"/>
      <c r="M106" s="226" t="s">
        <v>21</v>
      </c>
      <c r="N106" s="227" t="s">
        <v>45</v>
      </c>
      <c r="O106" s="45"/>
      <c r="P106" s="228">
        <f>O106*H106</f>
        <v>0</v>
      </c>
      <c r="Q106" s="228">
        <v>0</v>
      </c>
      <c r="R106" s="228">
        <f>Q106*H106</f>
        <v>0</v>
      </c>
      <c r="S106" s="228">
        <v>0</v>
      </c>
      <c r="T106" s="229">
        <f>S106*H106</f>
        <v>0</v>
      </c>
      <c r="AR106" s="22" t="s">
        <v>185</v>
      </c>
      <c r="AT106" s="22" t="s">
        <v>180</v>
      </c>
      <c r="AU106" s="22" t="s">
        <v>84</v>
      </c>
      <c r="AY106" s="22" t="s">
        <v>178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22" t="s">
        <v>82</v>
      </c>
      <c r="BK106" s="230">
        <f>ROUND(I106*H106,2)</f>
        <v>0</v>
      </c>
      <c r="BL106" s="22" t="s">
        <v>185</v>
      </c>
      <c r="BM106" s="22" t="s">
        <v>240</v>
      </c>
    </row>
    <row r="107" s="11" customFormat="1">
      <c r="B107" s="231"/>
      <c r="C107" s="232"/>
      <c r="D107" s="233" t="s">
        <v>187</v>
      </c>
      <c r="E107" s="234" t="s">
        <v>21</v>
      </c>
      <c r="F107" s="235" t="s">
        <v>201</v>
      </c>
      <c r="G107" s="232"/>
      <c r="H107" s="234" t="s">
        <v>21</v>
      </c>
      <c r="I107" s="236"/>
      <c r="J107" s="232"/>
      <c r="K107" s="232"/>
      <c r="L107" s="237"/>
      <c r="M107" s="238"/>
      <c r="N107" s="239"/>
      <c r="O107" s="239"/>
      <c r="P107" s="239"/>
      <c r="Q107" s="239"/>
      <c r="R107" s="239"/>
      <c r="S107" s="239"/>
      <c r="T107" s="240"/>
      <c r="AT107" s="241" t="s">
        <v>187</v>
      </c>
      <c r="AU107" s="241" t="s">
        <v>84</v>
      </c>
      <c r="AV107" s="11" t="s">
        <v>82</v>
      </c>
      <c r="AW107" s="11" t="s">
        <v>37</v>
      </c>
      <c r="AX107" s="11" t="s">
        <v>74</v>
      </c>
      <c r="AY107" s="241" t="s">
        <v>178</v>
      </c>
    </row>
    <row r="108" s="11" customFormat="1">
      <c r="B108" s="231"/>
      <c r="C108" s="232"/>
      <c r="D108" s="233" t="s">
        <v>187</v>
      </c>
      <c r="E108" s="234" t="s">
        <v>21</v>
      </c>
      <c r="F108" s="235" t="s">
        <v>241</v>
      </c>
      <c r="G108" s="232"/>
      <c r="H108" s="234" t="s">
        <v>21</v>
      </c>
      <c r="I108" s="236"/>
      <c r="J108" s="232"/>
      <c r="K108" s="232"/>
      <c r="L108" s="237"/>
      <c r="M108" s="238"/>
      <c r="N108" s="239"/>
      <c r="O108" s="239"/>
      <c r="P108" s="239"/>
      <c r="Q108" s="239"/>
      <c r="R108" s="239"/>
      <c r="S108" s="239"/>
      <c r="T108" s="240"/>
      <c r="AT108" s="241" t="s">
        <v>187</v>
      </c>
      <c r="AU108" s="241" t="s">
        <v>84</v>
      </c>
      <c r="AV108" s="11" t="s">
        <v>82</v>
      </c>
      <c r="AW108" s="11" t="s">
        <v>37</v>
      </c>
      <c r="AX108" s="11" t="s">
        <v>74</v>
      </c>
      <c r="AY108" s="241" t="s">
        <v>178</v>
      </c>
    </row>
    <row r="109" s="12" customFormat="1">
      <c r="B109" s="242"/>
      <c r="C109" s="243"/>
      <c r="D109" s="233" t="s">
        <v>187</v>
      </c>
      <c r="E109" s="244" t="s">
        <v>21</v>
      </c>
      <c r="F109" s="245" t="s">
        <v>84</v>
      </c>
      <c r="G109" s="243"/>
      <c r="H109" s="246">
        <v>2</v>
      </c>
      <c r="I109" s="247"/>
      <c r="J109" s="243"/>
      <c r="K109" s="243"/>
      <c r="L109" s="248"/>
      <c r="M109" s="249"/>
      <c r="N109" s="250"/>
      <c r="O109" s="250"/>
      <c r="P109" s="250"/>
      <c r="Q109" s="250"/>
      <c r="R109" s="250"/>
      <c r="S109" s="250"/>
      <c r="T109" s="251"/>
      <c r="AT109" s="252" t="s">
        <v>187</v>
      </c>
      <c r="AU109" s="252" t="s">
        <v>84</v>
      </c>
      <c r="AV109" s="12" t="s">
        <v>84</v>
      </c>
      <c r="AW109" s="12" t="s">
        <v>37</v>
      </c>
      <c r="AX109" s="12" t="s">
        <v>82</v>
      </c>
      <c r="AY109" s="252" t="s">
        <v>178</v>
      </c>
    </row>
    <row r="110" s="1" customFormat="1" ht="16.5" customHeight="1">
      <c r="B110" s="44"/>
      <c r="C110" s="219" t="s">
        <v>112</v>
      </c>
      <c r="D110" s="219" t="s">
        <v>180</v>
      </c>
      <c r="E110" s="220" t="s">
        <v>242</v>
      </c>
      <c r="F110" s="221" t="s">
        <v>243</v>
      </c>
      <c r="G110" s="222" t="s">
        <v>198</v>
      </c>
      <c r="H110" s="223">
        <v>3</v>
      </c>
      <c r="I110" s="224"/>
      <c r="J110" s="225">
        <f>ROUND(I110*H110,2)</f>
        <v>0</v>
      </c>
      <c r="K110" s="221" t="s">
        <v>199</v>
      </c>
      <c r="L110" s="70"/>
      <c r="M110" s="226" t="s">
        <v>21</v>
      </c>
      <c r="N110" s="227" t="s">
        <v>45</v>
      </c>
      <c r="O110" s="45"/>
      <c r="P110" s="228">
        <f>O110*H110</f>
        <v>0</v>
      </c>
      <c r="Q110" s="228">
        <v>0</v>
      </c>
      <c r="R110" s="228">
        <f>Q110*H110</f>
        <v>0</v>
      </c>
      <c r="S110" s="228">
        <v>0</v>
      </c>
      <c r="T110" s="229">
        <f>S110*H110</f>
        <v>0</v>
      </c>
      <c r="AR110" s="22" t="s">
        <v>185</v>
      </c>
      <c r="AT110" s="22" t="s">
        <v>180</v>
      </c>
      <c r="AU110" s="22" t="s">
        <v>84</v>
      </c>
      <c r="AY110" s="22" t="s">
        <v>178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22" t="s">
        <v>82</v>
      </c>
      <c r="BK110" s="230">
        <f>ROUND(I110*H110,2)</f>
        <v>0</v>
      </c>
      <c r="BL110" s="22" t="s">
        <v>185</v>
      </c>
      <c r="BM110" s="22" t="s">
        <v>244</v>
      </c>
    </row>
    <row r="111" s="11" customFormat="1">
      <c r="B111" s="231"/>
      <c r="C111" s="232"/>
      <c r="D111" s="233" t="s">
        <v>187</v>
      </c>
      <c r="E111" s="234" t="s">
        <v>21</v>
      </c>
      <c r="F111" s="235" t="s">
        <v>201</v>
      </c>
      <c r="G111" s="232"/>
      <c r="H111" s="234" t="s">
        <v>21</v>
      </c>
      <c r="I111" s="236"/>
      <c r="J111" s="232"/>
      <c r="K111" s="232"/>
      <c r="L111" s="237"/>
      <c r="M111" s="238"/>
      <c r="N111" s="239"/>
      <c r="O111" s="239"/>
      <c r="P111" s="239"/>
      <c r="Q111" s="239"/>
      <c r="R111" s="239"/>
      <c r="S111" s="239"/>
      <c r="T111" s="240"/>
      <c r="AT111" s="241" t="s">
        <v>187</v>
      </c>
      <c r="AU111" s="241" t="s">
        <v>84</v>
      </c>
      <c r="AV111" s="11" t="s">
        <v>82</v>
      </c>
      <c r="AW111" s="11" t="s">
        <v>37</v>
      </c>
      <c r="AX111" s="11" t="s">
        <v>74</v>
      </c>
      <c r="AY111" s="241" t="s">
        <v>178</v>
      </c>
    </row>
    <row r="112" s="11" customFormat="1">
      <c r="B112" s="231"/>
      <c r="C112" s="232"/>
      <c r="D112" s="233" t="s">
        <v>187</v>
      </c>
      <c r="E112" s="234" t="s">
        <v>21</v>
      </c>
      <c r="F112" s="235" t="s">
        <v>245</v>
      </c>
      <c r="G112" s="232"/>
      <c r="H112" s="234" t="s">
        <v>21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40"/>
      <c r="AT112" s="241" t="s">
        <v>187</v>
      </c>
      <c r="AU112" s="241" t="s">
        <v>84</v>
      </c>
      <c r="AV112" s="11" t="s">
        <v>82</v>
      </c>
      <c r="AW112" s="11" t="s">
        <v>37</v>
      </c>
      <c r="AX112" s="11" t="s">
        <v>74</v>
      </c>
      <c r="AY112" s="241" t="s">
        <v>178</v>
      </c>
    </row>
    <row r="113" s="12" customFormat="1">
      <c r="B113" s="242"/>
      <c r="C113" s="243"/>
      <c r="D113" s="233" t="s">
        <v>187</v>
      </c>
      <c r="E113" s="244" t="s">
        <v>21</v>
      </c>
      <c r="F113" s="245" t="s">
        <v>195</v>
      </c>
      <c r="G113" s="243"/>
      <c r="H113" s="246">
        <v>3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AT113" s="252" t="s">
        <v>187</v>
      </c>
      <c r="AU113" s="252" t="s">
        <v>84</v>
      </c>
      <c r="AV113" s="12" t="s">
        <v>84</v>
      </c>
      <c r="AW113" s="12" t="s">
        <v>37</v>
      </c>
      <c r="AX113" s="12" t="s">
        <v>82</v>
      </c>
      <c r="AY113" s="252" t="s">
        <v>178</v>
      </c>
    </row>
    <row r="114" s="1" customFormat="1" ht="38.25" customHeight="1">
      <c r="B114" s="44"/>
      <c r="C114" s="219" t="s">
        <v>115</v>
      </c>
      <c r="D114" s="219" t="s">
        <v>180</v>
      </c>
      <c r="E114" s="220" t="s">
        <v>190</v>
      </c>
      <c r="F114" s="221" t="s">
        <v>191</v>
      </c>
      <c r="G114" s="222" t="s">
        <v>192</v>
      </c>
      <c r="H114" s="223">
        <v>10.5</v>
      </c>
      <c r="I114" s="224"/>
      <c r="J114" s="225">
        <f>ROUND(I114*H114,2)</f>
        <v>0</v>
      </c>
      <c r="K114" s="221" t="s">
        <v>184</v>
      </c>
      <c r="L114" s="70"/>
      <c r="M114" s="226" t="s">
        <v>21</v>
      </c>
      <c r="N114" s="227" t="s">
        <v>45</v>
      </c>
      <c r="O114" s="45"/>
      <c r="P114" s="228">
        <f>O114*H114</f>
        <v>0</v>
      </c>
      <c r="Q114" s="228">
        <v>0</v>
      </c>
      <c r="R114" s="228">
        <f>Q114*H114</f>
        <v>0</v>
      </c>
      <c r="S114" s="228">
        <v>0</v>
      </c>
      <c r="T114" s="229">
        <f>S114*H114</f>
        <v>0</v>
      </c>
      <c r="AR114" s="22" t="s">
        <v>185</v>
      </c>
      <c r="AT114" s="22" t="s">
        <v>180</v>
      </c>
      <c r="AU114" s="22" t="s">
        <v>84</v>
      </c>
      <c r="AY114" s="22" t="s">
        <v>178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22" t="s">
        <v>82</v>
      </c>
      <c r="BK114" s="230">
        <f>ROUND(I114*H114,2)</f>
        <v>0</v>
      </c>
      <c r="BL114" s="22" t="s">
        <v>185</v>
      </c>
      <c r="BM114" s="22" t="s">
        <v>246</v>
      </c>
    </row>
    <row r="115" s="12" customFormat="1">
      <c r="B115" s="242"/>
      <c r="C115" s="243"/>
      <c r="D115" s="233" t="s">
        <v>187</v>
      </c>
      <c r="E115" s="244" t="s">
        <v>21</v>
      </c>
      <c r="F115" s="245" t="s">
        <v>247</v>
      </c>
      <c r="G115" s="243"/>
      <c r="H115" s="246">
        <v>10.5</v>
      </c>
      <c r="I115" s="247"/>
      <c r="J115" s="243"/>
      <c r="K115" s="243"/>
      <c r="L115" s="248"/>
      <c r="M115" s="249"/>
      <c r="N115" s="250"/>
      <c r="O115" s="250"/>
      <c r="P115" s="250"/>
      <c r="Q115" s="250"/>
      <c r="R115" s="250"/>
      <c r="S115" s="250"/>
      <c r="T115" s="251"/>
      <c r="AT115" s="252" t="s">
        <v>187</v>
      </c>
      <c r="AU115" s="252" t="s">
        <v>84</v>
      </c>
      <c r="AV115" s="12" t="s">
        <v>84</v>
      </c>
      <c r="AW115" s="12" t="s">
        <v>37</v>
      </c>
      <c r="AX115" s="12" t="s">
        <v>82</v>
      </c>
      <c r="AY115" s="252" t="s">
        <v>178</v>
      </c>
    </row>
    <row r="116" s="1" customFormat="1" ht="25.5" customHeight="1">
      <c r="B116" s="44"/>
      <c r="C116" s="219" t="s">
        <v>118</v>
      </c>
      <c r="D116" s="219" t="s">
        <v>180</v>
      </c>
      <c r="E116" s="220" t="s">
        <v>248</v>
      </c>
      <c r="F116" s="221" t="s">
        <v>249</v>
      </c>
      <c r="G116" s="222" t="s">
        <v>192</v>
      </c>
      <c r="H116" s="223">
        <v>10.5</v>
      </c>
      <c r="I116" s="224"/>
      <c r="J116" s="225">
        <f>ROUND(I116*H116,2)</f>
        <v>0</v>
      </c>
      <c r="K116" s="221" t="s">
        <v>184</v>
      </c>
      <c r="L116" s="70"/>
      <c r="M116" s="226" t="s">
        <v>21</v>
      </c>
      <c r="N116" s="227" t="s">
        <v>45</v>
      </c>
      <c r="O116" s="45"/>
      <c r="P116" s="228">
        <f>O116*H116</f>
        <v>0</v>
      </c>
      <c r="Q116" s="228">
        <v>0</v>
      </c>
      <c r="R116" s="228">
        <f>Q116*H116</f>
        <v>0</v>
      </c>
      <c r="S116" s="228">
        <v>0</v>
      </c>
      <c r="T116" s="229">
        <f>S116*H116</f>
        <v>0</v>
      </c>
      <c r="AR116" s="22" t="s">
        <v>185</v>
      </c>
      <c r="AT116" s="22" t="s">
        <v>180</v>
      </c>
      <c r="AU116" s="22" t="s">
        <v>84</v>
      </c>
      <c r="AY116" s="22" t="s">
        <v>178</v>
      </c>
      <c r="BE116" s="230">
        <f>IF(N116="základní",J116,0)</f>
        <v>0</v>
      </c>
      <c r="BF116" s="230">
        <f>IF(N116="snížená",J116,0)</f>
        <v>0</v>
      </c>
      <c r="BG116" s="230">
        <f>IF(N116="zákl. přenesená",J116,0)</f>
        <v>0</v>
      </c>
      <c r="BH116" s="230">
        <f>IF(N116="sníž. přenesená",J116,0)</f>
        <v>0</v>
      </c>
      <c r="BI116" s="230">
        <f>IF(N116="nulová",J116,0)</f>
        <v>0</v>
      </c>
      <c r="BJ116" s="22" t="s">
        <v>82</v>
      </c>
      <c r="BK116" s="230">
        <f>ROUND(I116*H116,2)</f>
        <v>0</v>
      </c>
      <c r="BL116" s="22" t="s">
        <v>185</v>
      </c>
      <c r="BM116" s="22" t="s">
        <v>250</v>
      </c>
    </row>
    <row r="117" s="11" customFormat="1">
      <c r="B117" s="231"/>
      <c r="C117" s="232"/>
      <c r="D117" s="233" t="s">
        <v>187</v>
      </c>
      <c r="E117" s="234" t="s">
        <v>21</v>
      </c>
      <c r="F117" s="235" t="s">
        <v>251</v>
      </c>
      <c r="G117" s="232"/>
      <c r="H117" s="234" t="s">
        <v>21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AT117" s="241" t="s">
        <v>187</v>
      </c>
      <c r="AU117" s="241" t="s">
        <v>84</v>
      </c>
      <c r="AV117" s="11" t="s">
        <v>82</v>
      </c>
      <c r="AW117" s="11" t="s">
        <v>37</v>
      </c>
      <c r="AX117" s="11" t="s">
        <v>74</v>
      </c>
      <c r="AY117" s="241" t="s">
        <v>178</v>
      </c>
    </row>
    <row r="118" s="12" customFormat="1">
      <c r="B118" s="242"/>
      <c r="C118" s="243"/>
      <c r="D118" s="233" t="s">
        <v>187</v>
      </c>
      <c r="E118" s="244" t="s">
        <v>21</v>
      </c>
      <c r="F118" s="245" t="s">
        <v>252</v>
      </c>
      <c r="G118" s="243"/>
      <c r="H118" s="246">
        <v>10.5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AT118" s="252" t="s">
        <v>187</v>
      </c>
      <c r="AU118" s="252" t="s">
        <v>84</v>
      </c>
      <c r="AV118" s="12" t="s">
        <v>84</v>
      </c>
      <c r="AW118" s="12" t="s">
        <v>37</v>
      </c>
      <c r="AX118" s="12" t="s">
        <v>82</v>
      </c>
      <c r="AY118" s="252" t="s">
        <v>178</v>
      </c>
    </row>
    <row r="119" s="1" customFormat="1" ht="16.5" customHeight="1">
      <c r="B119" s="44"/>
      <c r="C119" s="253" t="s">
        <v>121</v>
      </c>
      <c r="D119" s="253" t="s">
        <v>209</v>
      </c>
      <c r="E119" s="254" t="s">
        <v>253</v>
      </c>
      <c r="F119" s="255" t="s">
        <v>254</v>
      </c>
      <c r="G119" s="256" t="s">
        <v>255</v>
      </c>
      <c r="H119" s="257">
        <v>0.315</v>
      </c>
      <c r="I119" s="258"/>
      <c r="J119" s="259">
        <f>ROUND(I119*H119,2)</f>
        <v>0</v>
      </c>
      <c r="K119" s="255" t="s">
        <v>184</v>
      </c>
      <c r="L119" s="260"/>
      <c r="M119" s="261" t="s">
        <v>21</v>
      </c>
      <c r="N119" s="262" t="s">
        <v>45</v>
      </c>
      <c r="O119" s="45"/>
      <c r="P119" s="228">
        <f>O119*H119</f>
        <v>0</v>
      </c>
      <c r="Q119" s="228">
        <v>0.001</v>
      </c>
      <c r="R119" s="228">
        <f>Q119*H119</f>
        <v>0.00031500000000000001</v>
      </c>
      <c r="S119" s="228">
        <v>0</v>
      </c>
      <c r="T119" s="229">
        <f>S119*H119</f>
        <v>0</v>
      </c>
      <c r="AR119" s="22" t="s">
        <v>212</v>
      </c>
      <c r="AT119" s="22" t="s">
        <v>209</v>
      </c>
      <c r="AU119" s="22" t="s">
        <v>84</v>
      </c>
      <c r="AY119" s="22" t="s">
        <v>178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22" t="s">
        <v>82</v>
      </c>
      <c r="BK119" s="230">
        <f>ROUND(I119*H119,2)</f>
        <v>0</v>
      </c>
      <c r="BL119" s="22" t="s">
        <v>185</v>
      </c>
      <c r="BM119" s="22" t="s">
        <v>256</v>
      </c>
    </row>
    <row r="120" s="12" customFormat="1">
      <c r="B120" s="242"/>
      <c r="C120" s="243"/>
      <c r="D120" s="233" t="s">
        <v>187</v>
      </c>
      <c r="E120" s="244" t="s">
        <v>21</v>
      </c>
      <c r="F120" s="245" t="s">
        <v>257</v>
      </c>
      <c r="G120" s="243"/>
      <c r="H120" s="246">
        <v>0.315</v>
      </c>
      <c r="I120" s="247"/>
      <c r="J120" s="243"/>
      <c r="K120" s="243"/>
      <c r="L120" s="248"/>
      <c r="M120" s="249"/>
      <c r="N120" s="250"/>
      <c r="O120" s="250"/>
      <c r="P120" s="250"/>
      <c r="Q120" s="250"/>
      <c r="R120" s="250"/>
      <c r="S120" s="250"/>
      <c r="T120" s="251"/>
      <c r="AT120" s="252" t="s">
        <v>187</v>
      </c>
      <c r="AU120" s="252" t="s">
        <v>84</v>
      </c>
      <c r="AV120" s="12" t="s">
        <v>84</v>
      </c>
      <c r="AW120" s="12" t="s">
        <v>37</v>
      </c>
      <c r="AX120" s="12" t="s">
        <v>82</v>
      </c>
      <c r="AY120" s="252" t="s">
        <v>178</v>
      </c>
    </row>
    <row r="121" s="10" customFormat="1" ht="29.88" customHeight="1">
      <c r="B121" s="203"/>
      <c r="C121" s="204"/>
      <c r="D121" s="205" t="s">
        <v>73</v>
      </c>
      <c r="E121" s="217" t="s">
        <v>258</v>
      </c>
      <c r="F121" s="217" t="s">
        <v>259</v>
      </c>
      <c r="G121" s="204"/>
      <c r="H121" s="204"/>
      <c r="I121" s="207"/>
      <c r="J121" s="218">
        <f>BK121</f>
        <v>0</v>
      </c>
      <c r="K121" s="204"/>
      <c r="L121" s="209"/>
      <c r="M121" s="210"/>
      <c r="N121" s="211"/>
      <c r="O121" s="211"/>
      <c r="P121" s="212">
        <f>SUM(P122:P124)</f>
        <v>0</v>
      </c>
      <c r="Q121" s="211"/>
      <c r="R121" s="212">
        <f>SUM(R122:R124)</f>
        <v>0</v>
      </c>
      <c r="S121" s="211"/>
      <c r="T121" s="213">
        <f>SUM(T122:T124)</f>
        <v>0</v>
      </c>
      <c r="AR121" s="214" t="s">
        <v>82</v>
      </c>
      <c r="AT121" s="215" t="s">
        <v>73</v>
      </c>
      <c r="AU121" s="215" t="s">
        <v>82</v>
      </c>
      <c r="AY121" s="214" t="s">
        <v>178</v>
      </c>
      <c r="BK121" s="216">
        <f>SUM(BK122:BK124)</f>
        <v>0</v>
      </c>
    </row>
    <row r="122" s="1" customFormat="1" ht="25.5" customHeight="1">
      <c r="B122" s="44"/>
      <c r="C122" s="219" t="s">
        <v>10</v>
      </c>
      <c r="D122" s="219" t="s">
        <v>180</v>
      </c>
      <c r="E122" s="220" t="s">
        <v>260</v>
      </c>
      <c r="F122" s="221" t="s">
        <v>261</v>
      </c>
      <c r="G122" s="222" t="s">
        <v>235</v>
      </c>
      <c r="H122" s="223">
        <v>5.3460000000000001</v>
      </c>
      <c r="I122" s="224"/>
      <c r="J122" s="225">
        <f>ROUND(I122*H122,2)</f>
        <v>0</v>
      </c>
      <c r="K122" s="221" t="s">
        <v>184</v>
      </c>
      <c r="L122" s="70"/>
      <c r="M122" s="226" t="s">
        <v>21</v>
      </c>
      <c r="N122" s="227" t="s">
        <v>45</v>
      </c>
      <c r="O122" s="45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AR122" s="22" t="s">
        <v>185</v>
      </c>
      <c r="AT122" s="22" t="s">
        <v>180</v>
      </c>
      <c r="AU122" s="22" t="s">
        <v>84</v>
      </c>
      <c r="AY122" s="22" t="s">
        <v>178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22" t="s">
        <v>82</v>
      </c>
      <c r="BK122" s="230">
        <f>ROUND(I122*H122,2)</f>
        <v>0</v>
      </c>
      <c r="BL122" s="22" t="s">
        <v>185</v>
      </c>
      <c r="BM122" s="22" t="s">
        <v>262</v>
      </c>
    </row>
    <row r="123" s="11" customFormat="1">
      <c r="B123" s="231"/>
      <c r="C123" s="232"/>
      <c r="D123" s="233" t="s">
        <v>187</v>
      </c>
      <c r="E123" s="234" t="s">
        <v>21</v>
      </c>
      <c r="F123" s="235" t="s">
        <v>263</v>
      </c>
      <c r="G123" s="232"/>
      <c r="H123" s="234" t="s">
        <v>21</v>
      </c>
      <c r="I123" s="236"/>
      <c r="J123" s="232"/>
      <c r="K123" s="232"/>
      <c r="L123" s="237"/>
      <c r="M123" s="238"/>
      <c r="N123" s="239"/>
      <c r="O123" s="239"/>
      <c r="P123" s="239"/>
      <c r="Q123" s="239"/>
      <c r="R123" s="239"/>
      <c r="S123" s="239"/>
      <c r="T123" s="240"/>
      <c r="AT123" s="241" t="s">
        <v>187</v>
      </c>
      <c r="AU123" s="241" t="s">
        <v>84</v>
      </c>
      <c r="AV123" s="11" t="s">
        <v>82</v>
      </c>
      <c r="AW123" s="11" t="s">
        <v>37</v>
      </c>
      <c r="AX123" s="11" t="s">
        <v>74</v>
      </c>
      <c r="AY123" s="241" t="s">
        <v>178</v>
      </c>
    </row>
    <row r="124" s="12" customFormat="1">
      <c r="B124" s="242"/>
      <c r="C124" s="243"/>
      <c r="D124" s="233" t="s">
        <v>187</v>
      </c>
      <c r="E124" s="244" t="s">
        <v>21</v>
      </c>
      <c r="F124" s="245" t="s">
        <v>264</v>
      </c>
      <c r="G124" s="243"/>
      <c r="H124" s="246">
        <v>5.3460000000000001</v>
      </c>
      <c r="I124" s="247"/>
      <c r="J124" s="243"/>
      <c r="K124" s="243"/>
      <c r="L124" s="248"/>
      <c r="M124" s="263"/>
      <c r="N124" s="264"/>
      <c r="O124" s="264"/>
      <c r="P124" s="264"/>
      <c r="Q124" s="264"/>
      <c r="R124" s="264"/>
      <c r="S124" s="264"/>
      <c r="T124" s="265"/>
      <c r="AT124" s="252" t="s">
        <v>187</v>
      </c>
      <c r="AU124" s="252" t="s">
        <v>84</v>
      </c>
      <c r="AV124" s="12" t="s">
        <v>84</v>
      </c>
      <c r="AW124" s="12" t="s">
        <v>37</v>
      </c>
      <c r="AX124" s="12" t="s">
        <v>82</v>
      </c>
      <c r="AY124" s="252" t="s">
        <v>178</v>
      </c>
    </row>
    <row r="125" s="1" customFormat="1" ht="6.96" customHeight="1">
      <c r="B125" s="65"/>
      <c r="C125" s="66"/>
      <c r="D125" s="66"/>
      <c r="E125" s="66"/>
      <c r="F125" s="66"/>
      <c r="G125" s="66"/>
      <c r="H125" s="66"/>
      <c r="I125" s="164"/>
      <c r="J125" s="66"/>
      <c r="K125" s="66"/>
      <c r="L125" s="70"/>
    </row>
  </sheetData>
  <sheetProtection sheet="1" autoFilter="0" formatColumns="0" formatRows="0" objects="1" scenarios="1" spinCount="100000" saltValue="E1XvnjKRPYLcDg9JbNov6meWue8ZOYNZM2azwnKclUMwu6mbUYG7ok6JV14Mi+gKvLBp3oCPRsc4cCs3JZqDig==" hashValue="IlpXC/IXwV6YnbouRP9sEkxasAxeAtHgJp+RCLkTfiZ1/8AJhFfqZN+A+aQK+S06t0KIA/kWTYWbkzrm0QymGg==" algorithmName="SHA-512" password="CC35"/>
  <autoFilter ref="C78:K124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146</v>
      </c>
      <c r="G1" s="137" t="s">
        <v>147</v>
      </c>
      <c r="H1" s="137"/>
      <c r="I1" s="138"/>
      <c r="J1" s="137" t="s">
        <v>148</v>
      </c>
      <c r="K1" s="136" t="s">
        <v>149</v>
      </c>
      <c r="L1" s="137" t="s">
        <v>150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137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84</v>
      </c>
    </row>
    <row r="4" ht="36.96" customHeight="1">
      <c r="B4" s="26"/>
      <c r="C4" s="27"/>
      <c r="D4" s="28" t="s">
        <v>151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Rekonstrukce zahrady mateřské školky, MŠ Harmonie, Zlepšovatelů 1502/27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152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683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4" t="s">
        <v>25</v>
      </c>
      <c r="J12" s="145" t="str">
        <f>'Rekapitulace stavby'!AN8</f>
        <v>6. 12. 2018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4" t="s">
        <v>28</v>
      </c>
      <c r="J14" s="33" t="s">
        <v>29</v>
      </c>
      <c r="K14" s="49"/>
    </row>
    <row r="15" s="1" customFormat="1" ht="18" customHeight="1">
      <c r="B15" s="44"/>
      <c r="C15" s="45"/>
      <c r="D15" s="45"/>
      <c r="E15" s="33" t="s">
        <v>30</v>
      </c>
      <c r="F15" s="45"/>
      <c r="G15" s="45"/>
      <c r="H15" s="45"/>
      <c r="I15" s="144" t="s">
        <v>31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32</v>
      </c>
      <c r="E17" s="45"/>
      <c r="F17" s="45"/>
      <c r="G17" s="45"/>
      <c r="H17" s="45"/>
      <c r="I17" s="144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31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34</v>
      </c>
      <c r="E20" s="45"/>
      <c r="F20" s="45"/>
      <c r="G20" s="45"/>
      <c r="H20" s="45"/>
      <c r="I20" s="144" t="s">
        <v>28</v>
      </c>
      <c r="J20" s="33" t="s">
        <v>35</v>
      </c>
      <c r="K20" s="49"/>
    </row>
    <row r="21" s="1" customFormat="1" ht="18" customHeight="1">
      <c r="B21" s="44"/>
      <c r="C21" s="45"/>
      <c r="D21" s="45"/>
      <c r="E21" s="33" t="s">
        <v>36</v>
      </c>
      <c r="F21" s="45"/>
      <c r="G21" s="45"/>
      <c r="H21" s="45"/>
      <c r="I21" s="144" t="s">
        <v>31</v>
      </c>
      <c r="J21" s="33" t="s">
        <v>21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21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40</v>
      </c>
      <c r="E27" s="45"/>
      <c r="F27" s="45"/>
      <c r="G27" s="45"/>
      <c r="H27" s="45"/>
      <c r="I27" s="142"/>
      <c r="J27" s="153">
        <f>ROUND(J78,2)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42</v>
      </c>
      <c r="G29" s="45"/>
      <c r="H29" s="45"/>
      <c r="I29" s="154" t="s">
        <v>41</v>
      </c>
      <c r="J29" s="50" t="s">
        <v>43</v>
      </c>
      <c r="K29" s="49"/>
    </row>
    <row r="30" s="1" customFormat="1" ht="14.4" customHeight="1">
      <c r="B30" s="44"/>
      <c r="C30" s="45"/>
      <c r="D30" s="53" t="s">
        <v>44</v>
      </c>
      <c r="E30" s="53" t="s">
        <v>45</v>
      </c>
      <c r="F30" s="155">
        <f>ROUND(SUM(BE78:BE83), 2)</f>
        <v>0</v>
      </c>
      <c r="G30" s="45"/>
      <c r="H30" s="45"/>
      <c r="I30" s="156">
        <v>0.20999999999999999</v>
      </c>
      <c r="J30" s="155">
        <f>ROUND(ROUND((SUM(BE78:BE83)), 2)*I30, 2)</f>
        <v>0</v>
      </c>
      <c r="K30" s="49"/>
    </row>
    <row r="31" s="1" customFormat="1" ht="14.4" customHeight="1">
      <c r="B31" s="44"/>
      <c r="C31" s="45"/>
      <c r="D31" s="45"/>
      <c r="E31" s="53" t="s">
        <v>46</v>
      </c>
      <c r="F31" s="155">
        <f>ROUND(SUM(BF78:BF83), 2)</f>
        <v>0</v>
      </c>
      <c r="G31" s="45"/>
      <c r="H31" s="45"/>
      <c r="I31" s="156">
        <v>0.14999999999999999</v>
      </c>
      <c r="J31" s="155">
        <f>ROUND(ROUND((SUM(BF78:BF83)),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47</v>
      </c>
      <c r="F32" s="155">
        <f>ROUND(SUM(BG78:BG83),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48</v>
      </c>
      <c r="F33" s="155">
        <f>ROUND(SUM(BH78:BH83),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49</v>
      </c>
      <c r="F34" s="155">
        <f>ROUND(SUM(BI78:BI83),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50</v>
      </c>
      <c r="E36" s="96"/>
      <c r="F36" s="96"/>
      <c r="G36" s="159" t="s">
        <v>51</v>
      </c>
      <c r="H36" s="160" t="s">
        <v>52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154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Rekonstrukce zahrady mateřské školky, MŠ Harmonie, Zlepšovatelů 1502/27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152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19 - Sluneční hodiny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číslo parcely 245/4</v>
      </c>
      <c r="G49" s="45"/>
      <c r="H49" s="45"/>
      <c r="I49" s="144" t="s">
        <v>25</v>
      </c>
      <c r="J49" s="145" t="str">
        <f>IF(J12="","",J12)</f>
        <v>6. 12. 2018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MŠ Harmonie</v>
      </c>
      <c r="G51" s="45"/>
      <c r="H51" s="45"/>
      <c r="I51" s="144" t="s">
        <v>34</v>
      </c>
      <c r="J51" s="42" t="str">
        <f>E21</f>
        <v>Ing. Dagmar Rudolfová, Ing. Miroslava Najman</v>
      </c>
      <c r="K51" s="49"/>
    </row>
    <row r="52" s="1" customFormat="1" ht="14.4" customHeight="1">
      <c r="B52" s="44"/>
      <c r="C52" s="38" t="s">
        <v>32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155</v>
      </c>
      <c r="D54" s="157"/>
      <c r="E54" s="157"/>
      <c r="F54" s="157"/>
      <c r="G54" s="157"/>
      <c r="H54" s="157"/>
      <c r="I54" s="171"/>
      <c r="J54" s="172" t="s">
        <v>156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157</v>
      </c>
      <c r="D56" s="45"/>
      <c r="E56" s="45"/>
      <c r="F56" s="45"/>
      <c r="G56" s="45"/>
      <c r="H56" s="45"/>
      <c r="I56" s="142"/>
      <c r="J56" s="153">
        <f>J78</f>
        <v>0</v>
      </c>
      <c r="K56" s="49"/>
      <c r="AU56" s="22" t="s">
        <v>158</v>
      </c>
    </row>
    <row r="57" s="7" customFormat="1" ht="24.96" customHeight="1">
      <c r="B57" s="175"/>
      <c r="C57" s="176"/>
      <c r="D57" s="177" t="s">
        <v>159</v>
      </c>
      <c r="E57" s="178"/>
      <c r="F57" s="178"/>
      <c r="G57" s="178"/>
      <c r="H57" s="178"/>
      <c r="I57" s="179"/>
      <c r="J57" s="180">
        <f>J79</f>
        <v>0</v>
      </c>
      <c r="K57" s="181"/>
    </row>
    <row r="58" s="8" customFormat="1" ht="19.92" customHeight="1">
      <c r="B58" s="182"/>
      <c r="C58" s="183"/>
      <c r="D58" s="184" t="s">
        <v>266</v>
      </c>
      <c r="E58" s="185"/>
      <c r="F58" s="185"/>
      <c r="G58" s="185"/>
      <c r="H58" s="185"/>
      <c r="I58" s="186"/>
      <c r="J58" s="187">
        <f>J80</f>
        <v>0</v>
      </c>
      <c r="K58" s="188"/>
    </row>
    <row r="59" s="1" customFormat="1" ht="21.84" customHeight="1">
      <c r="B59" s="44"/>
      <c r="C59" s="45"/>
      <c r="D59" s="45"/>
      <c r="E59" s="45"/>
      <c r="F59" s="45"/>
      <c r="G59" s="45"/>
      <c r="H59" s="45"/>
      <c r="I59" s="142"/>
      <c r="J59" s="45"/>
      <c r="K59" s="49"/>
    </row>
    <row r="60" s="1" customFormat="1" ht="6.96" customHeight="1">
      <c r="B60" s="65"/>
      <c r="C60" s="66"/>
      <c r="D60" s="66"/>
      <c r="E60" s="66"/>
      <c r="F60" s="66"/>
      <c r="G60" s="66"/>
      <c r="H60" s="66"/>
      <c r="I60" s="164"/>
      <c r="J60" s="66"/>
      <c r="K60" s="67"/>
    </row>
    <row r="64" s="1" customFormat="1" ht="6.96" customHeight="1">
      <c r="B64" s="68"/>
      <c r="C64" s="69"/>
      <c r="D64" s="69"/>
      <c r="E64" s="69"/>
      <c r="F64" s="69"/>
      <c r="G64" s="69"/>
      <c r="H64" s="69"/>
      <c r="I64" s="167"/>
      <c r="J64" s="69"/>
      <c r="K64" s="69"/>
      <c r="L64" s="70"/>
    </row>
    <row r="65" s="1" customFormat="1" ht="36.96" customHeight="1">
      <c r="B65" s="44"/>
      <c r="C65" s="71" t="s">
        <v>162</v>
      </c>
      <c r="D65" s="72"/>
      <c r="E65" s="72"/>
      <c r="F65" s="72"/>
      <c r="G65" s="72"/>
      <c r="H65" s="72"/>
      <c r="I65" s="189"/>
      <c r="J65" s="72"/>
      <c r="K65" s="72"/>
      <c r="L65" s="70"/>
    </row>
    <row r="66" s="1" customFormat="1" ht="6.96" customHeight="1">
      <c r="B66" s="44"/>
      <c r="C66" s="72"/>
      <c r="D66" s="72"/>
      <c r="E66" s="72"/>
      <c r="F66" s="72"/>
      <c r="G66" s="72"/>
      <c r="H66" s="72"/>
      <c r="I66" s="189"/>
      <c r="J66" s="72"/>
      <c r="K66" s="72"/>
      <c r="L66" s="70"/>
    </row>
    <row r="67" s="1" customFormat="1" ht="14.4" customHeight="1">
      <c r="B67" s="44"/>
      <c r="C67" s="74" t="s">
        <v>18</v>
      </c>
      <c r="D67" s="72"/>
      <c r="E67" s="72"/>
      <c r="F67" s="72"/>
      <c r="G67" s="72"/>
      <c r="H67" s="72"/>
      <c r="I67" s="189"/>
      <c r="J67" s="72"/>
      <c r="K67" s="72"/>
      <c r="L67" s="70"/>
    </row>
    <row r="68" s="1" customFormat="1" ht="16.5" customHeight="1">
      <c r="B68" s="44"/>
      <c r="C68" s="72"/>
      <c r="D68" s="72"/>
      <c r="E68" s="190" t="str">
        <f>E7</f>
        <v>Rekonstrukce zahrady mateřské školky, MŠ Harmonie, Zlepšovatelů 1502/27</v>
      </c>
      <c r="F68" s="74"/>
      <c r="G68" s="74"/>
      <c r="H68" s="74"/>
      <c r="I68" s="189"/>
      <c r="J68" s="72"/>
      <c r="K68" s="72"/>
      <c r="L68" s="70"/>
    </row>
    <row r="69" s="1" customFormat="1" ht="14.4" customHeight="1">
      <c r="B69" s="44"/>
      <c r="C69" s="74" t="s">
        <v>152</v>
      </c>
      <c r="D69" s="72"/>
      <c r="E69" s="72"/>
      <c r="F69" s="72"/>
      <c r="G69" s="72"/>
      <c r="H69" s="72"/>
      <c r="I69" s="189"/>
      <c r="J69" s="72"/>
      <c r="K69" s="72"/>
      <c r="L69" s="70"/>
    </row>
    <row r="70" s="1" customFormat="1" ht="17.25" customHeight="1">
      <c r="B70" s="44"/>
      <c r="C70" s="72"/>
      <c r="D70" s="72"/>
      <c r="E70" s="80" t="str">
        <f>E9</f>
        <v>19 - Sluneční hodiny</v>
      </c>
      <c r="F70" s="72"/>
      <c r="G70" s="72"/>
      <c r="H70" s="72"/>
      <c r="I70" s="189"/>
      <c r="J70" s="72"/>
      <c r="K70" s="72"/>
      <c r="L70" s="70"/>
    </row>
    <row r="71" s="1" customFormat="1" ht="6.96" customHeight="1">
      <c r="B71" s="44"/>
      <c r="C71" s="72"/>
      <c r="D71" s="72"/>
      <c r="E71" s="72"/>
      <c r="F71" s="72"/>
      <c r="G71" s="72"/>
      <c r="H71" s="72"/>
      <c r="I71" s="189"/>
      <c r="J71" s="72"/>
      <c r="K71" s="72"/>
      <c r="L71" s="70"/>
    </row>
    <row r="72" s="1" customFormat="1" ht="18" customHeight="1">
      <c r="B72" s="44"/>
      <c r="C72" s="74" t="s">
        <v>23</v>
      </c>
      <c r="D72" s="72"/>
      <c r="E72" s="72"/>
      <c r="F72" s="191" t="str">
        <f>F12</f>
        <v>číslo parcely 245/4</v>
      </c>
      <c r="G72" s="72"/>
      <c r="H72" s="72"/>
      <c r="I72" s="192" t="s">
        <v>25</v>
      </c>
      <c r="J72" s="83" t="str">
        <f>IF(J12="","",J12)</f>
        <v>6. 12. 2018</v>
      </c>
      <c r="K72" s="72"/>
      <c r="L72" s="70"/>
    </row>
    <row r="73" s="1" customFormat="1" ht="6.96" customHeight="1">
      <c r="B73" s="44"/>
      <c r="C73" s="72"/>
      <c r="D73" s="72"/>
      <c r="E73" s="72"/>
      <c r="F73" s="72"/>
      <c r="G73" s="72"/>
      <c r="H73" s="72"/>
      <c r="I73" s="189"/>
      <c r="J73" s="72"/>
      <c r="K73" s="72"/>
      <c r="L73" s="70"/>
    </row>
    <row r="74" s="1" customFormat="1">
      <c r="B74" s="44"/>
      <c r="C74" s="74" t="s">
        <v>27</v>
      </c>
      <c r="D74" s="72"/>
      <c r="E74" s="72"/>
      <c r="F74" s="191" t="str">
        <f>E15</f>
        <v>MŠ Harmonie</v>
      </c>
      <c r="G74" s="72"/>
      <c r="H74" s="72"/>
      <c r="I74" s="192" t="s">
        <v>34</v>
      </c>
      <c r="J74" s="191" t="str">
        <f>E21</f>
        <v>Ing. Dagmar Rudolfová, Ing. Miroslava Najman</v>
      </c>
      <c r="K74" s="72"/>
      <c r="L74" s="70"/>
    </row>
    <row r="75" s="1" customFormat="1" ht="14.4" customHeight="1">
      <c r="B75" s="44"/>
      <c r="C75" s="74" t="s">
        <v>32</v>
      </c>
      <c r="D75" s="72"/>
      <c r="E75" s="72"/>
      <c r="F75" s="191" t="str">
        <f>IF(E18="","",E18)</f>
        <v/>
      </c>
      <c r="G75" s="72"/>
      <c r="H75" s="72"/>
      <c r="I75" s="189"/>
      <c r="J75" s="72"/>
      <c r="K75" s="72"/>
      <c r="L75" s="70"/>
    </row>
    <row r="76" s="1" customFormat="1" ht="10.32" customHeight="1">
      <c r="B76" s="44"/>
      <c r="C76" s="72"/>
      <c r="D76" s="72"/>
      <c r="E76" s="72"/>
      <c r="F76" s="72"/>
      <c r="G76" s="72"/>
      <c r="H76" s="72"/>
      <c r="I76" s="189"/>
      <c r="J76" s="72"/>
      <c r="K76" s="72"/>
      <c r="L76" s="70"/>
    </row>
    <row r="77" s="9" customFormat="1" ht="29.28" customHeight="1">
      <c r="B77" s="193"/>
      <c r="C77" s="194" t="s">
        <v>163</v>
      </c>
      <c r="D77" s="195" t="s">
        <v>59</v>
      </c>
      <c r="E77" s="195" t="s">
        <v>55</v>
      </c>
      <c r="F77" s="195" t="s">
        <v>164</v>
      </c>
      <c r="G77" s="195" t="s">
        <v>165</v>
      </c>
      <c r="H77" s="195" t="s">
        <v>166</v>
      </c>
      <c r="I77" s="196" t="s">
        <v>167</v>
      </c>
      <c r="J77" s="195" t="s">
        <v>156</v>
      </c>
      <c r="K77" s="197" t="s">
        <v>168</v>
      </c>
      <c r="L77" s="198"/>
      <c r="M77" s="100" t="s">
        <v>169</v>
      </c>
      <c r="N77" s="101" t="s">
        <v>44</v>
      </c>
      <c r="O77" s="101" t="s">
        <v>170</v>
      </c>
      <c r="P77" s="101" t="s">
        <v>171</v>
      </c>
      <c r="Q77" s="101" t="s">
        <v>172</v>
      </c>
      <c r="R77" s="101" t="s">
        <v>173</v>
      </c>
      <c r="S77" s="101" t="s">
        <v>174</v>
      </c>
      <c r="T77" s="102" t="s">
        <v>175</v>
      </c>
    </row>
    <row r="78" s="1" customFormat="1" ht="29.28" customHeight="1">
      <c r="B78" s="44"/>
      <c r="C78" s="106" t="s">
        <v>157</v>
      </c>
      <c r="D78" s="72"/>
      <c r="E78" s="72"/>
      <c r="F78" s="72"/>
      <c r="G78" s="72"/>
      <c r="H78" s="72"/>
      <c r="I78" s="189"/>
      <c r="J78" s="199">
        <f>BK78</f>
        <v>0</v>
      </c>
      <c r="K78" s="72"/>
      <c r="L78" s="70"/>
      <c r="M78" s="103"/>
      <c r="N78" s="104"/>
      <c r="O78" s="104"/>
      <c r="P78" s="200">
        <f>P79</f>
        <v>0</v>
      </c>
      <c r="Q78" s="104"/>
      <c r="R78" s="200">
        <f>R79</f>
        <v>0</v>
      </c>
      <c r="S78" s="104"/>
      <c r="T78" s="201">
        <f>T79</f>
        <v>0</v>
      </c>
      <c r="AT78" s="22" t="s">
        <v>73</v>
      </c>
      <c r="AU78" s="22" t="s">
        <v>158</v>
      </c>
      <c r="BK78" s="202">
        <f>BK79</f>
        <v>0</v>
      </c>
    </row>
    <row r="79" s="10" customFormat="1" ht="37.44001" customHeight="1">
      <c r="B79" s="203"/>
      <c r="C79" s="204"/>
      <c r="D79" s="205" t="s">
        <v>73</v>
      </c>
      <c r="E79" s="206" t="s">
        <v>176</v>
      </c>
      <c r="F79" s="206" t="s">
        <v>177</v>
      </c>
      <c r="G79" s="204"/>
      <c r="H79" s="204"/>
      <c r="I79" s="207"/>
      <c r="J79" s="208">
        <f>BK79</f>
        <v>0</v>
      </c>
      <c r="K79" s="204"/>
      <c r="L79" s="209"/>
      <c r="M79" s="210"/>
      <c r="N79" s="211"/>
      <c r="O79" s="211"/>
      <c r="P79" s="212">
        <f>P80</f>
        <v>0</v>
      </c>
      <c r="Q79" s="211"/>
      <c r="R79" s="212">
        <f>R80</f>
        <v>0</v>
      </c>
      <c r="S79" s="211"/>
      <c r="T79" s="213">
        <f>T80</f>
        <v>0</v>
      </c>
      <c r="AR79" s="214" t="s">
        <v>82</v>
      </c>
      <c r="AT79" s="215" t="s">
        <v>73</v>
      </c>
      <c r="AU79" s="215" t="s">
        <v>74</v>
      </c>
      <c r="AY79" s="214" t="s">
        <v>178</v>
      </c>
      <c r="BK79" s="216">
        <f>BK80</f>
        <v>0</v>
      </c>
    </row>
    <row r="80" s="10" customFormat="1" ht="19.92" customHeight="1">
      <c r="B80" s="203"/>
      <c r="C80" s="204"/>
      <c r="D80" s="205" t="s">
        <v>73</v>
      </c>
      <c r="E80" s="217" t="s">
        <v>232</v>
      </c>
      <c r="F80" s="217" t="s">
        <v>267</v>
      </c>
      <c r="G80" s="204"/>
      <c r="H80" s="204"/>
      <c r="I80" s="207"/>
      <c r="J80" s="218">
        <f>BK80</f>
        <v>0</v>
      </c>
      <c r="K80" s="204"/>
      <c r="L80" s="209"/>
      <c r="M80" s="210"/>
      <c r="N80" s="211"/>
      <c r="O80" s="211"/>
      <c r="P80" s="212">
        <f>SUM(P81:P83)</f>
        <v>0</v>
      </c>
      <c r="Q80" s="211"/>
      <c r="R80" s="212">
        <f>SUM(R81:R83)</f>
        <v>0</v>
      </c>
      <c r="S80" s="211"/>
      <c r="T80" s="213">
        <f>SUM(T81:T83)</f>
        <v>0</v>
      </c>
      <c r="AR80" s="214" t="s">
        <v>82</v>
      </c>
      <c r="AT80" s="215" t="s">
        <v>73</v>
      </c>
      <c r="AU80" s="215" t="s">
        <v>82</v>
      </c>
      <c r="AY80" s="214" t="s">
        <v>178</v>
      </c>
      <c r="BK80" s="216">
        <f>SUM(BK81:BK83)</f>
        <v>0</v>
      </c>
    </row>
    <row r="81" s="1" customFormat="1" ht="16.5" customHeight="1">
      <c r="B81" s="44"/>
      <c r="C81" s="219" t="s">
        <v>82</v>
      </c>
      <c r="D81" s="219" t="s">
        <v>180</v>
      </c>
      <c r="E81" s="220" t="s">
        <v>684</v>
      </c>
      <c r="F81" s="221" t="s">
        <v>685</v>
      </c>
      <c r="G81" s="222" t="s">
        <v>198</v>
      </c>
      <c r="H81" s="223">
        <v>1</v>
      </c>
      <c r="I81" s="224"/>
      <c r="J81" s="225">
        <f>ROUND(I81*H81,2)</f>
        <v>0</v>
      </c>
      <c r="K81" s="221" t="s">
        <v>199</v>
      </c>
      <c r="L81" s="70"/>
      <c r="M81" s="226" t="s">
        <v>21</v>
      </c>
      <c r="N81" s="227" t="s">
        <v>45</v>
      </c>
      <c r="O81" s="45"/>
      <c r="P81" s="228">
        <f>O81*H81</f>
        <v>0</v>
      </c>
      <c r="Q81" s="228">
        <v>0</v>
      </c>
      <c r="R81" s="228">
        <f>Q81*H81</f>
        <v>0</v>
      </c>
      <c r="S81" s="228">
        <v>0</v>
      </c>
      <c r="T81" s="229">
        <f>S81*H81</f>
        <v>0</v>
      </c>
      <c r="AR81" s="22" t="s">
        <v>185</v>
      </c>
      <c r="AT81" s="22" t="s">
        <v>180</v>
      </c>
      <c r="AU81" s="22" t="s">
        <v>84</v>
      </c>
      <c r="AY81" s="22" t="s">
        <v>178</v>
      </c>
      <c r="BE81" s="230">
        <f>IF(N81="základní",J81,0)</f>
        <v>0</v>
      </c>
      <c r="BF81" s="230">
        <f>IF(N81="snížená",J81,0)</f>
        <v>0</v>
      </c>
      <c r="BG81" s="230">
        <f>IF(N81="zákl. přenesená",J81,0)</f>
        <v>0</v>
      </c>
      <c r="BH81" s="230">
        <f>IF(N81="sníž. přenesená",J81,0)</f>
        <v>0</v>
      </c>
      <c r="BI81" s="230">
        <f>IF(N81="nulová",J81,0)</f>
        <v>0</v>
      </c>
      <c r="BJ81" s="22" t="s">
        <v>82</v>
      </c>
      <c r="BK81" s="230">
        <f>ROUND(I81*H81,2)</f>
        <v>0</v>
      </c>
      <c r="BL81" s="22" t="s">
        <v>185</v>
      </c>
      <c r="BM81" s="22" t="s">
        <v>686</v>
      </c>
    </row>
    <row r="82" s="11" customFormat="1">
      <c r="B82" s="231"/>
      <c r="C82" s="232"/>
      <c r="D82" s="233" t="s">
        <v>187</v>
      </c>
      <c r="E82" s="234" t="s">
        <v>21</v>
      </c>
      <c r="F82" s="235" t="s">
        <v>687</v>
      </c>
      <c r="G82" s="232"/>
      <c r="H82" s="234" t="s">
        <v>21</v>
      </c>
      <c r="I82" s="236"/>
      <c r="J82" s="232"/>
      <c r="K82" s="232"/>
      <c r="L82" s="237"/>
      <c r="M82" s="238"/>
      <c r="N82" s="239"/>
      <c r="O82" s="239"/>
      <c r="P82" s="239"/>
      <c r="Q82" s="239"/>
      <c r="R82" s="239"/>
      <c r="S82" s="239"/>
      <c r="T82" s="240"/>
      <c r="AT82" s="241" t="s">
        <v>187</v>
      </c>
      <c r="AU82" s="241" t="s">
        <v>84</v>
      </c>
      <c r="AV82" s="11" t="s">
        <v>82</v>
      </c>
      <c r="AW82" s="11" t="s">
        <v>37</v>
      </c>
      <c r="AX82" s="11" t="s">
        <v>74</v>
      </c>
      <c r="AY82" s="241" t="s">
        <v>178</v>
      </c>
    </row>
    <row r="83" s="12" customFormat="1">
      <c r="B83" s="242"/>
      <c r="C83" s="243"/>
      <c r="D83" s="233" t="s">
        <v>187</v>
      </c>
      <c r="E83" s="244" t="s">
        <v>21</v>
      </c>
      <c r="F83" s="245" t="s">
        <v>82</v>
      </c>
      <c r="G83" s="243"/>
      <c r="H83" s="246">
        <v>1</v>
      </c>
      <c r="I83" s="247"/>
      <c r="J83" s="243"/>
      <c r="K83" s="243"/>
      <c r="L83" s="248"/>
      <c r="M83" s="263"/>
      <c r="N83" s="264"/>
      <c r="O83" s="264"/>
      <c r="P83" s="264"/>
      <c r="Q83" s="264"/>
      <c r="R83" s="264"/>
      <c r="S83" s="264"/>
      <c r="T83" s="265"/>
      <c r="AT83" s="252" t="s">
        <v>187</v>
      </c>
      <c r="AU83" s="252" t="s">
        <v>84</v>
      </c>
      <c r="AV83" s="12" t="s">
        <v>84</v>
      </c>
      <c r="AW83" s="12" t="s">
        <v>37</v>
      </c>
      <c r="AX83" s="12" t="s">
        <v>82</v>
      </c>
      <c r="AY83" s="252" t="s">
        <v>178</v>
      </c>
    </row>
    <row r="84" s="1" customFormat="1" ht="6.96" customHeight="1">
      <c r="B84" s="65"/>
      <c r="C84" s="66"/>
      <c r="D84" s="66"/>
      <c r="E84" s="66"/>
      <c r="F84" s="66"/>
      <c r="G84" s="66"/>
      <c r="H84" s="66"/>
      <c r="I84" s="164"/>
      <c r="J84" s="66"/>
      <c r="K84" s="66"/>
      <c r="L84" s="70"/>
    </row>
  </sheetData>
  <sheetProtection sheet="1" autoFilter="0" formatColumns="0" formatRows="0" objects="1" scenarios="1" spinCount="100000" saltValue="bmg9sSIC7opfkMPyXbgZGpldyrehSLa+GthQWKcReDdjeq91X7V1O6o+qVNZfWpJNb7sPLJGRTP/16MVNCsXDQ==" hashValue="xMorvMjppnN+6Ri7/EQZs0lbiNUID6eTwV0aUzAfftZzFXZvzd1Nm3oM/rzck8k/Y5OEn/E5EpzmE7IOVE1bGQ==" algorithmName="SHA-512" password="CC35"/>
  <autoFilter ref="C77:K83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146</v>
      </c>
      <c r="G1" s="137" t="s">
        <v>147</v>
      </c>
      <c r="H1" s="137"/>
      <c r="I1" s="138"/>
      <c r="J1" s="137" t="s">
        <v>148</v>
      </c>
      <c r="K1" s="136" t="s">
        <v>149</v>
      </c>
      <c r="L1" s="137" t="s">
        <v>150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140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84</v>
      </c>
    </row>
    <row r="4" ht="36.96" customHeight="1">
      <c r="B4" s="26"/>
      <c r="C4" s="27"/>
      <c r="D4" s="28" t="s">
        <v>151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Rekonstrukce zahrady mateřské školky, MŠ Harmonie, Zlepšovatelů 1502/27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152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688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4" t="s">
        <v>25</v>
      </c>
      <c r="J12" s="145" t="str">
        <f>'Rekapitulace stavby'!AN8</f>
        <v>6. 12. 2018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4" t="s">
        <v>28</v>
      </c>
      <c r="J14" s="33" t="s">
        <v>29</v>
      </c>
      <c r="K14" s="49"/>
    </row>
    <row r="15" s="1" customFormat="1" ht="18" customHeight="1">
      <c r="B15" s="44"/>
      <c r="C15" s="45"/>
      <c r="D15" s="45"/>
      <c r="E15" s="33" t="s">
        <v>30</v>
      </c>
      <c r="F15" s="45"/>
      <c r="G15" s="45"/>
      <c r="H15" s="45"/>
      <c r="I15" s="144" t="s">
        <v>31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32</v>
      </c>
      <c r="E17" s="45"/>
      <c r="F17" s="45"/>
      <c r="G17" s="45"/>
      <c r="H17" s="45"/>
      <c r="I17" s="144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31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34</v>
      </c>
      <c r="E20" s="45"/>
      <c r="F20" s="45"/>
      <c r="G20" s="45"/>
      <c r="H20" s="45"/>
      <c r="I20" s="144" t="s">
        <v>28</v>
      </c>
      <c r="J20" s="33" t="s">
        <v>35</v>
      </c>
      <c r="K20" s="49"/>
    </row>
    <row r="21" s="1" customFormat="1" ht="18" customHeight="1">
      <c r="B21" s="44"/>
      <c r="C21" s="45"/>
      <c r="D21" s="45"/>
      <c r="E21" s="33" t="s">
        <v>36</v>
      </c>
      <c r="F21" s="45"/>
      <c r="G21" s="45"/>
      <c r="H21" s="45"/>
      <c r="I21" s="144" t="s">
        <v>31</v>
      </c>
      <c r="J21" s="33" t="s">
        <v>21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21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40</v>
      </c>
      <c r="E27" s="45"/>
      <c r="F27" s="45"/>
      <c r="G27" s="45"/>
      <c r="H27" s="45"/>
      <c r="I27" s="142"/>
      <c r="J27" s="153">
        <f>ROUND(J87,2)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42</v>
      </c>
      <c r="G29" s="45"/>
      <c r="H29" s="45"/>
      <c r="I29" s="154" t="s">
        <v>41</v>
      </c>
      <c r="J29" s="50" t="s">
        <v>43</v>
      </c>
      <c r="K29" s="49"/>
    </row>
    <row r="30" s="1" customFormat="1" ht="14.4" customHeight="1">
      <c r="B30" s="44"/>
      <c r="C30" s="45"/>
      <c r="D30" s="53" t="s">
        <v>44</v>
      </c>
      <c r="E30" s="53" t="s">
        <v>45</v>
      </c>
      <c r="F30" s="155">
        <f>ROUND(SUM(BE87:BE174), 2)</f>
        <v>0</v>
      </c>
      <c r="G30" s="45"/>
      <c r="H30" s="45"/>
      <c r="I30" s="156">
        <v>0.20999999999999999</v>
      </c>
      <c r="J30" s="155">
        <f>ROUND(ROUND((SUM(BE87:BE174)), 2)*I30, 2)</f>
        <v>0</v>
      </c>
      <c r="K30" s="49"/>
    </row>
    <row r="31" s="1" customFormat="1" ht="14.4" customHeight="1">
      <c r="B31" s="44"/>
      <c r="C31" s="45"/>
      <c r="D31" s="45"/>
      <c r="E31" s="53" t="s">
        <v>46</v>
      </c>
      <c r="F31" s="155">
        <f>ROUND(SUM(BF87:BF174), 2)</f>
        <v>0</v>
      </c>
      <c r="G31" s="45"/>
      <c r="H31" s="45"/>
      <c r="I31" s="156">
        <v>0.14999999999999999</v>
      </c>
      <c r="J31" s="155">
        <f>ROUND(ROUND((SUM(BF87:BF174)),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47</v>
      </c>
      <c r="F32" s="155">
        <f>ROUND(SUM(BG87:BG174),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48</v>
      </c>
      <c r="F33" s="155">
        <f>ROUND(SUM(BH87:BH174),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49</v>
      </c>
      <c r="F34" s="155">
        <f>ROUND(SUM(BI87:BI174),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50</v>
      </c>
      <c r="E36" s="96"/>
      <c r="F36" s="96"/>
      <c r="G36" s="159" t="s">
        <v>51</v>
      </c>
      <c r="H36" s="160" t="s">
        <v>52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154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Rekonstrukce zahrady mateřské školky, MŠ Harmonie, Zlepšovatelů 1502/27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152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20 - Bourání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číslo parcely 245/4</v>
      </c>
      <c r="G49" s="45"/>
      <c r="H49" s="45"/>
      <c r="I49" s="144" t="s">
        <v>25</v>
      </c>
      <c r="J49" s="145" t="str">
        <f>IF(J12="","",J12)</f>
        <v>6. 12. 2018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MŠ Harmonie</v>
      </c>
      <c r="G51" s="45"/>
      <c r="H51" s="45"/>
      <c r="I51" s="144" t="s">
        <v>34</v>
      </c>
      <c r="J51" s="42" t="str">
        <f>E21</f>
        <v>Ing. Dagmar Rudolfová, Ing. Miroslava Najman</v>
      </c>
      <c r="K51" s="49"/>
    </row>
    <row r="52" s="1" customFormat="1" ht="14.4" customHeight="1">
      <c r="B52" s="44"/>
      <c r="C52" s="38" t="s">
        <v>32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155</v>
      </c>
      <c r="D54" s="157"/>
      <c r="E54" s="157"/>
      <c r="F54" s="157"/>
      <c r="G54" s="157"/>
      <c r="H54" s="157"/>
      <c r="I54" s="171"/>
      <c r="J54" s="172" t="s">
        <v>156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157</v>
      </c>
      <c r="D56" s="45"/>
      <c r="E56" s="45"/>
      <c r="F56" s="45"/>
      <c r="G56" s="45"/>
      <c r="H56" s="45"/>
      <c r="I56" s="142"/>
      <c r="J56" s="153">
        <f>J87</f>
        <v>0</v>
      </c>
      <c r="K56" s="49"/>
      <c r="AU56" s="22" t="s">
        <v>158</v>
      </c>
    </row>
    <row r="57" s="7" customFormat="1" ht="24.96" customHeight="1">
      <c r="B57" s="175"/>
      <c r="C57" s="176"/>
      <c r="D57" s="177" t="s">
        <v>329</v>
      </c>
      <c r="E57" s="178"/>
      <c r="F57" s="178"/>
      <c r="G57" s="178"/>
      <c r="H57" s="178"/>
      <c r="I57" s="179"/>
      <c r="J57" s="180">
        <f>J88</f>
        <v>0</v>
      </c>
      <c r="K57" s="181"/>
    </row>
    <row r="58" s="8" customFormat="1" ht="19.92" customHeight="1">
      <c r="B58" s="182"/>
      <c r="C58" s="183"/>
      <c r="D58" s="184" t="s">
        <v>689</v>
      </c>
      <c r="E58" s="185"/>
      <c r="F58" s="185"/>
      <c r="G58" s="185"/>
      <c r="H58" s="185"/>
      <c r="I58" s="186"/>
      <c r="J58" s="187">
        <f>J89</f>
        <v>0</v>
      </c>
      <c r="K58" s="188"/>
    </row>
    <row r="59" s="8" customFormat="1" ht="19.92" customHeight="1">
      <c r="B59" s="182"/>
      <c r="C59" s="183"/>
      <c r="D59" s="184" t="s">
        <v>690</v>
      </c>
      <c r="E59" s="185"/>
      <c r="F59" s="185"/>
      <c r="G59" s="185"/>
      <c r="H59" s="185"/>
      <c r="I59" s="186"/>
      <c r="J59" s="187">
        <f>J113</f>
        <v>0</v>
      </c>
      <c r="K59" s="188"/>
    </row>
    <row r="60" s="8" customFormat="1" ht="19.92" customHeight="1">
      <c r="B60" s="182"/>
      <c r="C60" s="183"/>
      <c r="D60" s="184" t="s">
        <v>691</v>
      </c>
      <c r="E60" s="185"/>
      <c r="F60" s="185"/>
      <c r="G60" s="185"/>
      <c r="H60" s="185"/>
      <c r="I60" s="186"/>
      <c r="J60" s="187">
        <f>J118</f>
        <v>0</v>
      </c>
      <c r="K60" s="188"/>
    </row>
    <row r="61" s="8" customFormat="1" ht="19.92" customHeight="1">
      <c r="B61" s="182"/>
      <c r="C61" s="183"/>
      <c r="D61" s="184" t="s">
        <v>692</v>
      </c>
      <c r="E61" s="185"/>
      <c r="F61" s="185"/>
      <c r="G61" s="185"/>
      <c r="H61" s="185"/>
      <c r="I61" s="186"/>
      <c r="J61" s="187">
        <f>J140</f>
        <v>0</v>
      </c>
      <c r="K61" s="188"/>
    </row>
    <row r="62" s="8" customFormat="1" ht="19.92" customHeight="1">
      <c r="B62" s="182"/>
      <c r="C62" s="183"/>
      <c r="D62" s="184" t="s">
        <v>693</v>
      </c>
      <c r="E62" s="185"/>
      <c r="F62" s="185"/>
      <c r="G62" s="185"/>
      <c r="H62" s="185"/>
      <c r="I62" s="186"/>
      <c r="J62" s="187">
        <f>J145</f>
        <v>0</v>
      </c>
      <c r="K62" s="188"/>
    </row>
    <row r="63" s="8" customFormat="1" ht="19.92" customHeight="1">
      <c r="B63" s="182"/>
      <c r="C63" s="183"/>
      <c r="D63" s="184" t="s">
        <v>694</v>
      </c>
      <c r="E63" s="185"/>
      <c r="F63" s="185"/>
      <c r="G63" s="185"/>
      <c r="H63" s="185"/>
      <c r="I63" s="186"/>
      <c r="J63" s="187">
        <f>J150</f>
        <v>0</v>
      </c>
      <c r="K63" s="188"/>
    </row>
    <row r="64" s="8" customFormat="1" ht="19.92" customHeight="1">
      <c r="B64" s="182"/>
      <c r="C64" s="183"/>
      <c r="D64" s="184" t="s">
        <v>695</v>
      </c>
      <c r="E64" s="185"/>
      <c r="F64" s="185"/>
      <c r="G64" s="185"/>
      <c r="H64" s="185"/>
      <c r="I64" s="186"/>
      <c r="J64" s="187">
        <f>J155</f>
        <v>0</v>
      </c>
      <c r="K64" s="188"/>
    </row>
    <row r="65" s="8" customFormat="1" ht="19.92" customHeight="1">
      <c r="B65" s="182"/>
      <c r="C65" s="183"/>
      <c r="D65" s="184" t="s">
        <v>696</v>
      </c>
      <c r="E65" s="185"/>
      <c r="F65" s="185"/>
      <c r="G65" s="185"/>
      <c r="H65" s="185"/>
      <c r="I65" s="186"/>
      <c r="J65" s="187">
        <f>J160</f>
        <v>0</v>
      </c>
      <c r="K65" s="188"/>
    </row>
    <row r="66" s="8" customFormat="1" ht="19.92" customHeight="1">
      <c r="B66" s="182"/>
      <c r="C66" s="183"/>
      <c r="D66" s="184" t="s">
        <v>697</v>
      </c>
      <c r="E66" s="185"/>
      <c r="F66" s="185"/>
      <c r="G66" s="185"/>
      <c r="H66" s="185"/>
      <c r="I66" s="186"/>
      <c r="J66" s="187">
        <f>J165</f>
        <v>0</v>
      </c>
      <c r="K66" s="188"/>
    </row>
    <row r="67" s="8" customFormat="1" ht="14.88" customHeight="1">
      <c r="B67" s="182"/>
      <c r="C67" s="183"/>
      <c r="D67" s="184" t="s">
        <v>698</v>
      </c>
      <c r="E67" s="185"/>
      <c r="F67" s="185"/>
      <c r="G67" s="185"/>
      <c r="H67" s="185"/>
      <c r="I67" s="186"/>
      <c r="J67" s="187">
        <f>J170</f>
        <v>0</v>
      </c>
      <c r="K67" s="188"/>
    </row>
    <row r="68" s="1" customFormat="1" ht="21.84" customHeight="1">
      <c r="B68" s="44"/>
      <c r="C68" s="45"/>
      <c r="D68" s="45"/>
      <c r="E68" s="45"/>
      <c r="F68" s="45"/>
      <c r="G68" s="45"/>
      <c r="H68" s="45"/>
      <c r="I68" s="142"/>
      <c r="J68" s="45"/>
      <c r="K68" s="49"/>
    </row>
    <row r="69" s="1" customFormat="1" ht="6.96" customHeight="1">
      <c r="B69" s="65"/>
      <c r="C69" s="66"/>
      <c r="D69" s="66"/>
      <c r="E69" s="66"/>
      <c r="F69" s="66"/>
      <c r="G69" s="66"/>
      <c r="H69" s="66"/>
      <c r="I69" s="164"/>
      <c r="J69" s="66"/>
      <c r="K69" s="67"/>
    </row>
    <row r="73" s="1" customFormat="1" ht="6.96" customHeight="1">
      <c r="B73" s="68"/>
      <c r="C73" s="69"/>
      <c r="D73" s="69"/>
      <c r="E73" s="69"/>
      <c r="F73" s="69"/>
      <c r="G73" s="69"/>
      <c r="H73" s="69"/>
      <c r="I73" s="167"/>
      <c r="J73" s="69"/>
      <c r="K73" s="69"/>
      <c r="L73" s="70"/>
    </row>
    <row r="74" s="1" customFormat="1" ht="36.96" customHeight="1">
      <c r="B74" s="44"/>
      <c r="C74" s="71" t="s">
        <v>162</v>
      </c>
      <c r="D74" s="72"/>
      <c r="E74" s="72"/>
      <c r="F74" s="72"/>
      <c r="G74" s="72"/>
      <c r="H74" s="72"/>
      <c r="I74" s="189"/>
      <c r="J74" s="72"/>
      <c r="K74" s="72"/>
      <c r="L74" s="70"/>
    </row>
    <row r="75" s="1" customFormat="1" ht="6.96" customHeight="1">
      <c r="B75" s="44"/>
      <c r="C75" s="72"/>
      <c r="D75" s="72"/>
      <c r="E75" s="72"/>
      <c r="F75" s="72"/>
      <c r="G75" s="72"/>
      <c r="H75" s="72"/>
      <c r="I75" s="189"/>
      <c r="J75" s="72"/>
      <c r="K75" s="72"/>
      <c r="L75" s="70"/>
    </row>
    <row r="76" s="1" customFormat="1" ht="14.4" customHeight="1">
      <c r="B76" s="44"/>
      <c r="C76" s="74" t="s">
        <v>18</v>
      </c>
      <c r="D76" s="72"/>
      <c r="E76" s="72"/>
      <c r="F76" s="72"/>
      <c r="G76" s="72"/>
      <c r="H76" s="72"/>
      <c r="I76" s="189"/>
      <c r="J76" s="72"/>
      <c r="K76" s="72"/>
      <c r="L76" s="70"/>
    </row>
    <row r="77" s="1" customFormat="1" ht="16.5" customHeight="1">
      <c r="B77" s="44"/>
      <c r="C77" s="72"/>
      <c r="D77" s="72"/>
      <c r="E77" s="190" t="str">
        <f>E7</f>
        <v>Rekonstrukce zahrady mateřské školky, MŠ Harmonie, Zlepšovatelů 1502/27</v>
      </c>
      <c r="F77" s="74"/>
      <c r="G77" s="74"/>
      <c r="H77" s="74"/>
      <c r="I77" s="189"/>
      <c r="J77" s="72"/>
      <c r="K77" s="72"/>
      <c r="L77" s="70"/>
    </row>
    <row r="78" s="1" customFormat="1" ht="14.4" customHeight="1">
      <c r="B78" s="44"/>
      <c r="C78" s="74" t="s">
        <v>152</v>
      </c>
      <c r="D78" s="72"/>
      <c r="E78" s="72"/>
      <c r="F78" s="72"/>
      <c r="G78" s="72"/>
      <c r="H78" s="72"/>
      <c r="I78" s="189"/>
      <c r="J78" s="72"/>
      <c r="K78" s="72"/>
      <c r="L78" s="70"/>
    </row>
    <row r="79" s="1" customFormat="1" ht="17.25" customHeight="1">
      <c r="B79" s="44"/>
      <c r="C79" s="72"/>
      <c r="D79" s="72"/>
      <c r="E79" s="80" t="str">
        <f>E9</f>
        <v>20 - Bourání</v>
      </c>
      <c r="F79" s="72"/>
      <c r="G79" s="72"/>
      <c r="H79" s="72"/>
      <c r="I79" s="189"/>
      <c r="J79" s="72"/>
      <c r="K79" s="72"/>
      <c r="L79" s="70"/>
    </row>
    <row r="80" s="1" customFormat="1" ht="6.96" customHeight="1">
      <c r="B80" s="44"/>
      <c r="C80" s="72"/>
      <c r="D80" s="72"/>
      <c r="E80" s="72"/>
      <c r="F80" s="72"/>
      <c r="G80" s="72"/>
      <c r="H80" s="72"/>
      <c r="I80" s="189"/>
      <c r="J80" s="72"/>
      <c r="K80" s="72"/>
      <c r="L80" s="70"/>
    </row>
    <row r="81" s="1" customFormat="1" ht="18" customHeight="1">
      <c r="B81" s="44"/>
      <c r="C81" s="74" t="s">
        <v>23</v>
      </c>
      <c r="D81" s="72"/>
      <c r="E81" s="72"/>
      <c r="F81" s="191" t="str">
        <f>F12</f>
        <v>číslo parcely 245/4</v>
      </c>
      <c r="G81" s="72"/>
      <c r="H81" s="72"/>
      <c r="I81" s="192" t="s">
        <v>25</v>
      </c>
      <c r="J81" s="83" t="str">
        <f>IF(J12="","",J12)</f>
        <v>6. 12. 2018</v>
      </c>
      <c r="K81" s="72"/>
      <c r="L81" s="70"/>
    </row>
    <row r="82" s="1" customFormat="1" ht="6.96" customHeight="1">
      <c r="B82" s="44"/>
      <c r="C82" s="72"/>
      <c r="D82" s="72"/>
      <c r="E82" s="72"/>
      <c r="F82" s="72"/>
      <c r="G82" s="72"/>
      <c r="H82" s="72"/>
      <c r="I82" s="189"/>
      <c r="J82" s="72"/>
      <c r="K82" s="72"/>
      <c r="L82" s="70"/>
    </row>
    <row r="83" s="1" customFormat="1">
      <c r="B83" s="44"/>
      <c r="C83" s="74" t="s">
        <v>27</v>
      </c>
      <c r="D83" s="72"/>
      <c r="E83" s="72"/>
      <c r="F83" s="191" t="str">
        <f>E15</f>
        <v>MŠ Harmonie</v>
      </c>
      <c r="G83" s="72"/>
      <c r="H83" s="72"/>
      <c r="I83" s="192" t="s">
        <v>34</v>
      </c>
      <c r="J83" s="191" t="str">
        <f>E21</f>
        <v>Ing. Dagmar Rudolfová, Ing. Miroslava Najman</v>
      </c>
      <c r="K83" s="72"/>
      <c r="L83" s="70"/>
    </row>
    <row r="84" s="1" customFormat="1" ht="14.4" customHeight="1">
      <c r="B84" s="44"/>
      <c r="C84" s="74" t="s">
        <v>32</v>
      </c>
      <c r="D84" s="72"/>
      <c r="E84" s="72"/>
      <c r="F84" s="191" t="str">
        <f>IF(E18="","",E18)</f>
        <v/>
      </c>
      <c r="G84" s="72"/>
      <c r="H84" s="72"/>
      <c r="I84" s="189"/>
      <c r="J84" s="72"/>
      <c r="K84" s="72"/>
      <c r="L84" s="70"/>
    </row>
    <row r="85" s="1" customFormat="1" ht="10.32" customHeight="1">
      <c r="B85" s="44"/>
      <c r="C85" s="72"/>
      <c r="D85" s="72"/>
      <c r="E85" s="72"/>
      <c r="F85" s="72"/>
      <c r="G85" s="72"/>
      <c r="H85" s="72"/>
      <c r="I85" s="189"/>
      <c r="J85" s="72"/>
      <c r="K85" s="72"/>
      <c r="L85" s="70"/>
    </row>
    <row r="86" s="9" customFormat="1" ht="29.28" customHeight="1">
      <c r="B86" s="193"/>
      <c r="C86" s="194" t="s">
        <v>163</v>
      </c>
      <c r="D86" s="195" t="s">
        <v>59</v>
      </c>
      <c r="E86" s="195" t="s">
        <v>55</v>
      </c>
      <c r="F86" s="195" t="s">
        <v>164</v>
      </c>
      <c r="G86" s="195" t="s">
        <v>165</v>
      </c>
      <c r="H86" s="195" t="s">
        <v>166</v>
      </c>
      <c r="I86" s="196" t="s">
        <v>167</v>
      </c>
      <c r="J86" s="195" t="s">
        <v>156</v>
      </c>
      <c r="K86" s="197" t="s">
        <v>168</v>
      </c>
      <c r="L86" s="198"/>
      <c r="M86" s="100" t="s">
        <v>169</v>
      </c>
      <c r="N86" s="101" t="s">
        <v>44</v>
      </c>
      <c r="O86" s="101" t="s">
        <v>170</v>
      </c>
      <c r="P86" s="101" t="s">
        <v>171</v>
      </c>
      <c r="Q86" s="101" t="s">
        <v>172</v>
      </c>
      <c r="R86" s="101" t="s">
        <v>173</v>
      </c>
      <c r="S86" s="101" t="s">
        <v>174</v>
      </c>
      <c r="T86" s="102" t="s">
        <v>175</v>
      </c>
    </row>
    <row r="87" s="1" customFormat="1" ht="29.28" customHeight="1">
      <c r="B87" s="44"/>
      <c r="C87" s="106" t="s">
        <v>157</v>
      </c>
      <c r="D87" s="72"/>
      <c r="E87" s="72"/>
      <c r="F87" s="72"/>
      <c r="G87" s="72"/>
      <c r="H87" s="72"/>
      <c r="I87" s="189"/>
      <c r="J87" s="199">
        <f>BK87</f>
        <v>0</v>
      </c>
      <c r="K87" s="72"/>
      <c r="L87" s="70"/>
      <c r="M87" s="103"/>
      <c r="N87" s="104"/>
      <c r="O87" s="104"/>
      <c r="P87" s="200">
        <f>P88</f>
        <v>0</v>
      </c>
      <c r="Q87" s="104"/>
      <c r="R87" s="200">
        <f>R88</f>
        <v>5.2799999999999994</v>
      </c>
      <c r="S87" s="104"/>
      <c r="T87" s="201">
        <f>T88</f>
        <v>2.1072600000000001</v>
      </c>
      <c r="AT87" s="22" t="s">
        <v>73</v>
      </c>
      <c r="AU87" s="22" t="s">
        <v>158</v>
      </c>
      <c r="BK87" s="202">
        <f>BK88</f>
        <v>0</v>
      </c>
    </row>
    <row r="88" s="10" customFormat="1" ht="37.44001" customHeight="1">
      <c r="B88" s="203"/>
      <c r="C88" s="204"/>
      <c r="D88" s="205" t="s">
        <v>73</v>
      </c>
      <c r="E88" s="206" t="s">
        <v>176</v>
      </c>
      <c r="F88" s="206" t="s">
        <v>176</v>
      </c>
      <c r="G88" s="204"/>
      <c r="H88" s="204"/>
      <c r="I88" s="207"/>
      <c r="J88" s="208">
        <f>BK88</f>
        <v>0</v>
      </c>
      <c r="K88" s="204"/>
      <c r="L88" s="209"/>
      <c r="M88" s="210"/>
      <c r="N88" s="211"/>
      <c r="O88" s="211"/>
      <c r="P88" s="212">
        <f>P89+P113+P118+P140+P145+P150+P155+P160+P165</f>
        <v>0</v>
      </c>
      <c r="Q88" s="211"/>
      <c r="R88" s="212">
        <f>R89+R113+R118+R140+R145+R150+R155+R160+R165</f>
        <v>5.2799999999999994</v>
      </c>
      <c r="S88" s="211"/>
      <c r="T88" s="213">
        <f>T89+T113+T118+T140+T145+T150+T155+T160+T165</f>
        <v>2.1072600000000001</v>
      </c>
      <c r="AR88" s="214" t="s">
        <v>82</v>
      </c>
      <c r="AT88" s="215" t="s">
        <v>73</v>
      </c>
      <c r="AU88" s="215" t="s">
        <v>74</v>
      </c>
      <c r="AY88" s="214" t="s">
        <v>178</v>
      </c>
      <c r="BK88" s="216">
        <f>BK89+BK113+BK118+BK140+BK145+BK150+BK155+BK160+BK165</f>
        <v>0</v>
      </c>
    </row>
    <row r="89" s="10" customFormat="1" ht="19.92" customHeight="1">
      <c r="B89" s="203"/>
      <c r="C89" s="204"/>
      <c r="D89" s="205" t="s">
        <v>73</v>
      </c>
      <c r="E89" s="217" t="s">
        <v>94</v>
      </c>
      <c r="F89" s="217" t="s">
        <v>699</v>
      </c>
      <c r="G89" s="204"/>
      <c r="H89" s="204"/>
      <c r="I89" s="207"/>
      <c r="J89" s="218">
        <f>BK89</f>
        <v>0</v>
      </c>
      <c r="K89" s="204"/>
      <c r="L89" s="209"/>
      <c r="M89" s="210"/>
      <c r="N89" s="211"/>
      <c r="O89" s="211"/>
      <c r="P89" s="212">
        <f>SUM(P90:P112)</f>
        <v>0</v>
      </c>
      <c r="Q89" s="211"/>
      <c r="R89" s="212">
        <f>SUM(R90:R112)</f>
        <v>2.8799999999999999</v>
      </c>
      <c r="S89" s="211"/>
      <c r="T89" s="213">
        <f>SUM(T90:T112)</f>
        <v>1.2188160000000001</v>
      </c>
      <c r="AR89" s="214" t="s">
        <v>82</v>
      </c>
      <c r="AT89" s="215" t="s">
        <v>73</v>
      </c>
      <c r="AU89" s="215" t="s">
        <v>82</v>
      </c>
      <c r="AY89" s="214" t="s">
        <v>178</v>
      </c>
      <c r="BK89" s="216">
        <f>SUM(BK90:BK112)</f>
        <v>0</v>
      </c>
    </row>
    <row r="90" s="1" customFormat="1" ht="16.5" customHeight="1">
      <c r="B90" s="44"/>
      <c r="C90" s="219" t="s">
        <v>82</v>
      </c>
      <c r="D90" s="219" t="s">
        <v>180</v>
      </c>
      <c r="E90" s="220" t="s">
        <v>700</v>
      </c>
      <c r="F90" s="221" t="s">
        <v>701</v>
      </c>
      <c r="G90" s="222" t="s">
        <v>235</v>
      </c>
      <c r="H90" s="223">
        <v>4.4160000000000004</v>
      </c>
      <c r="I90" s="224"/>
      <c r="J90" s="225">
        <f>ROUND(I90*H90,2)</f>
        <v>0</v>
      </c>
      <c r="K90" s="221" t="s">
        <v>21</v>
      </c>
      <c r="L90" s="70"/>
      <c r="M90" s="226" t="s">
        <v>21</v>
      </c>
      <c r="N90" s="227" t="s">
        <v>45</v>
      </c>
      <c r="O90" s="45"/>
      <c r="P90" s="228">
        <f>O90*H90</f>
        <v>0</v>
      </c>
      <c r="Q90" s="228">
        <v>0</v>
      </c>
      <c r="R90" s="228">
        <f>Q90*H90</f>
        <v>0</v>
      </c>
      <c r="S90" s="228">
        <v>0.27600000000000002</v>
      </c>
      <c r="T90" s="229">
        <f>S90*H90</f>
        <v>1.2188160000000001</v>
      </c>
      <c r="AR90" s="22" t="s">
        <v>185</v>
      </c>
      <c r="AT90" s="22" t="s">
        <v>180</v>
      </c>
      <c r="AU90" s="22" t="s">
        <v>84</v>
      </c>
      <c r="AY90" s="22" t="s">
        <v>178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22" t="s">
        <v>82</v>
      </c>
      <c r="BK90" s="230">
        <f>ROUND(I90*H90,2)</f>
        <v>0</v>
      </c>
      <c r="BL90" s="22" t="s">
        <v>185</v>
      </c>
      <c r="BM90" s="22" t="s">
        <v>702</v>
      </c>
    </row>
    <row r="91" s="11" customFormat="1">
      <c r="B91" s="231"/>
      <c r="C91" s="232"/>
      <c r="D91" s="233" t="s">
        <v>187</v>
      </c>
      <c r="E91" s="234" t="s">
        <v>21</v>
      </c>
      <c r="F91" s="235" t="s">
        <v>703</v>
      </c>
      <c r="G91" s="232"/>
      <c r="H91" s="234" t="s">
        <v>21</v>
      </c>
      <c r="I91" s="236"/>
      <c r="J91" s="232"/>
      <c r="K91" s="232"/>
      <c r="L91" s="237"/>
      <c r="M91" s="238"/>
      <c r="N91" s="239"/>
      <c r="O91" s="239"/>
      <c r="P91" s="239"/>
      <c r="Q91" s="239"/>
      <c r="R91" s="239"/>
      <c r="S91" s="239"/>
      <c r="T91" s="240"/>
      <c r="AT91" s="241" t="s">
        <v>187</v>
      </c>
      <c r="AU91" s="241" t="s">
        <v>84</v>
      </c>
      <c r="AV91" s="11" t="s">
        <v>82</v>
      </c>
      <c r="AW91" s="11" t="s">
        <v>37</v>
      </c>
      <c r="AX91" s="11" t="s">
        <v>74</v>
      </c>
      <c r="AY91" s="241" t="s">
        <v>178</v>
      </c>
    </row>
    <row r="92" s="12" customFormat="1">
      <c r="B92" s="242"/>
      <c r="C92" s="243"/>
      <c r="D92" s="233" t="s">
        <v>187</v>
      </c>
      <c r="E92" s="244" t="s">
        <v>21</v>
      </c>
      <c r="F92" s="245" t="s">
        <v>704</v>
      </c>
      <c r="G92" s="243"/>
      <c r="H92" s="246">
        <v>4.4160000000000004</v>
      </c>
      <c r="I92" s="247"/>
      <c r="J92" s="243"/>
      <c r="K92" s="243"/>
      <c r="L92" s="248"/>
      <c r="M92" s="249"/>
      <c r="N92" s="250"/>
      <c r="O92" s="250"/>
      <c r="P92" s="250"/>
      <c r="Q92" s="250"/>
      <c r="R92" s="250"/>
      <c r="S92" s="250"/>
      <c r="T92" s="251"/>
      <c r="AT92" s="252" t="s">
        <v>187</v>
      </c>
      <c r="AU92" s="252" t="s">
        <v>84</v>
      </c>
      <c r="AV92" s="12" t="s">
        <v>84</v>
      </c>
      <c r="AW92" s="12" t="s">
        <v>37</v>
      </c>
      <c r="AX92" s="12" t="s">
        <v>82</v>
      </c>
      <c r="AY92" s="252" t="s">
        <v>178</v>
      </c>
    </row>
    <row r="93" s="1" customFormat="1" ht="16.5" customHeight="1">
      <c r="B93" s="44"/>
      <c r="C93" s="253" t="s">
        <v>84</v>
      </c>
      <c r="D93" s="253" t="s">
        <v>209</v>
      </c>
      <c r="E93" s="254" t="s">
        <v>569</v>
      </c>
      <c r="F93" s="255" t="s">
        <v>570</v>
      </c>
      <c r="G93" s="256" t="s">
        <v>235</v>
      </c>
      <c r="H93" s="257">
        <v>2.8799999999999999</v>
      </c>
      <c r="I93" s="258"/>
      <c r="J93" s="259">
        <f>ROUND(I93*H93,2)</f>
        <v>0</v>
      </c>
      <c r="K93" s="255" t="s">
        <v>184</v>
      </c>
      <c r="L93" s="260"/>
      <c r="M93" s="261" t="s">
        <v>21</v>
      </c>
      <c r="N93" s="262" t="s">
        <v>45</v>
      </c>
      <c r="O93" s="45"/>
      <c r="P93" s="228">
        <f>O93*H93</f>
        <v>0</v>
      </c>
      <c r="Q93" s="228">
        <v>1</v>
      </c>
      <c r="R93" s="228">
        <f>Q93*H93</f>
        <v>2.8799999999999999</v>
      </c>
      <c r="S93" s="228">
        <v>0</v>
      </c>
      <c r="T93" s="229">
        <f>S93*H93</f>
        <v>0</v>
      </c>
      <c r="AR93" s="22" t="s">
        <v>212</v>
      </c>
      <c r="AT93" s="22" t="s">
        <v>209</v>
      </c>
      <c r="AU93" s="22" t="s">
        <v>84</v>
      </c>
      <c r="AY93" s="22" t="s">
        <v>178</v>
      </c>
      <c r="BE93" s="230">
        <f>IF(N93="základní",J93,0)</f>
        <v>0</v>
      </c>
      <c r="BF93" s="230">
        <f>IF(N93="snížená",J93,0)</f>
        <v>0</v>
      </c>
      <c r="BG93" s="230">
        <f>IF(N93="zákl. přenesená",J93,0)</f>
        <v>0</v>
      </c>
      <c r="BH93" s="230">
        <f>IF(N93="sníž. přenesená",J93,0)</f>
        <v>0</v>
      </c>
      <c r="BI93" s="230">
        <f>IF(N93="nulová",J93,0)</f>
        <v>0</v>
      </c>
      <c r="BJ93" s="22" t="s">
        <v>82</v>
      </c>
      <c r="BK93" s="230">
        <f>ROUND(I93*H93,2)</f>
        <v>0</v>
      </c>
      <c r="BL93" s="22" t="s">
        <v>185</v>
      </c>
      <c r="BM93" s="22" t="s">
        <v>705</v>
      </c>
    </row>
    <row r="94" s="11" customFormat="1">
      <c r="B94" s="231"/>
      <c r="C94" s="232"/>
      <c r="D94" s="233" t="s">
        <v>187</v>
      </c>
      <c r="E94" s="234" t="s">
        <v>21</v>
      </c>
      <c r="F94" s="235" t="s">
        <v>706</v>
      </c>
      <c r="G94" s="232"/>
      <c r="H94" s="234" t="s">
        <v>21</v>
      </c>
      <c r="I94" s="236"/>
      <c r="J94" s="232"/>
      <c r="K94" s="232"/>
      <c r="L94" s="237"/>
      <c r="M94" s="238"/>
      <c r="N94" s="239"/>
      <c r="O94" s="239"/>
      <c r="P94" s="239"/>
      <c r="Q94" s="239"/>
      <c r="R94" s="239"/>
      <c r="S94" s="239"/>
      <c r="T94" s="240"/>
      <c r="AT94" s="241" t="s">
        <v>187</v>
      </c>
      <c r="AU94" s="241" t="s">
        <v>84</v>
      </c>
      <c r="AV94" s="11" t="s">
        <v>82</v>
      </c>
      <c r="AW94" s="11" t="s">
        <v>37</v>
      </c>
      <c r="AX94" s="11" t="s">
        <v>74</v>
      </c>
      <c r="AY94" s="241" t="s">
        <v>178</v>
      </c>
    </row>
    <row r="95" s="12" customFormat="1">
      <c r="B95" s="242"/>
      <c r="C95" s="243"/>
      <c r="D95" s="233" t="s">
        <v>187</v>
      </c>
      <c r="E95" s="244" t="s">
        <v>21</v>
      </c>
      <c r="F95" s="245" t="s">
        <v>707</v>
      </c>
      <c r="G95" s="243"/>
      <c r="H95" s="246">
        <v>2.8799999999999999</v>
      </c>
      <c r="I95" s="247"/>
      <c r="J95" s="243"/>
      <c r="K95" s="243"/>
      <c r="L95" s="248"/>
      <c r="M95" s="249"/>
      <c r="N95" s="250"/>
      <c r="O95" s="250"/>
      <c r="P95" s="250"/>
      <c r="Q95" s="250"/>
      <c r="R95" s="250"/>
      <c r="S95" s="250"/>
      <c r="T95" s="251"/>
      <c r="AT95" s="252" t="s">
        <v>187</v>
      </c>
      <c r="AU95" s="252" t="s">
        <v>84</v>
      </c>
      <c r="AV95" s="12" t="s">
        <v>84</v>
      </c>
      <c r="AW95" s="12" t="s">
        <v>37</v>
      </c>
      <c r="AX95" s="12" t="s">
        <v>82</v>
      </c>
      <c r="AY95" s="252" t="s">
        <v>178</v>
      </c>
    </row>
    <row r="96" s="1" customFormat="1" ht="25.5" customHeight="1">
      <c r="B96" s="44"/>
      <c r="C96" s="219" t="s">
        <v>195</v>
      </c>
      <c r="D96" s="219" t="s">
        <v>180</v>
      </c>
      <c r="E96" s="220" t="s">
        <v>572</v>
      </c>
      <c r="F96" s="221" t="s">
        <v>573</v>
      </c>
      <c r="G96" s="222" t="s">
        <v>183</v>
      </c>
      <c r="H96" s="223">
        <v>1.9199999999999999</v>
      </c>
      <c r="I96" s="224"/>
      <c r="J96" s="225">
        <f>ROUND(I96*H96,2)</f>
        <v>0</v>
      </c>
      <c r="K96" s="221" t="s">
        <v>184</v>
      </c>
      <c r="L96" s="70"/>
      <c r="M96" s="226" t="s">
        <v>21</v>
      </c>
      <c r="N96" s="227" t="s">
        <v>45</v>
      </c>
      <c r="O96" s="45"/>
      <c r="P96" s="228">
        <f>O96*H96</f>
        <v>0</v>
      </c>
      <c r="Q96" s="228">
        <v>0</v>
      </c>
      <c r="R96" s="228">
        <f>Q96*H96</f>
        <v>0</v>
      </c>
      <c r="S96" s="228">
        <v>0</v>
      </c>
      <c r="T96" s="229">
        <f>S96*H96</f>
        <v>0</v>
      </c>
      <c r="AR96" s="22" t="s">
        <v>185</v>
      </c>
      <c r="AT96" s="22" t="s">
        <v>180</v>
      </c>
      <c r="AU96" s="22" t="s">
        <v>84</v>
      </c>
      <c r="AY96" s="22" t="s">
        <v>178</v>
      </c>
      <c r="BE96" s="230">
        <f>IF(N96="základní",J96,0)</f>
        <v>0</v>
      </c>
      <c r="BF96" s="230">
        <f>IF(N96="snížená",J96,0)</f>
        <v>0</v>
      </c>
      <c r="BG96" s="230">
        <f>IF(N96="zákl. přenesená",J96,0)</f>
        <v>0</v>
      </c>
      <c r="BH96" s="230">
        <f>IF(N96="sníž. přenesená",J96,0)</f>
        <v>0</v>
      </c>
      <c r="BI96" s="230">
        <f>IF(N96="nulová",J96,0)</f>
        <v>0</v>
      </c>
      <c r="BJ96" s="22" t="s">
        <v>82</v>
      </c>
      <c r="BK96" s="230">
        <f>ROUND(I96*H96,2)</f>
        <v>0</v>
      </c>
      <c r="BL96" s="22" t="s">
        <v>185</v>
      </c>
      <c r="BM96" s="22" t="s">
        <v>708</v>
      </c>
    </row>
    <row r="97" s="12" customFormat="1">
      <c r="B97" s="242"/>
      <c r="C97" s="243"/>
      <c r="D97" s="233" t="s">
        <v>187</v>
      </c>
      <c r="E97" s="244" t="s">
        <v>21</v>
      </c>
      <c r="F97" s="245" t="s">
        <v>709</v>
      </c>
      <c r="G97" s="243"/>
      <c r="H97" s="246">
        <v>1.9199999999999999</v>
      </c>
      <c r="I97" s="247"/>
      <c r="J97" s="243"/>
      <c r="K97" s="243"/>
      <c r="L97" s="248"/>
      <c r="M97" s="249"/>
      <c r="N97" s="250"/>
      <c r="O97" s="250"/>
      <c r="P97" s="250"/>
      <c r="Q97" s="250"/>
      <c r="R97" s="250"/>
      <c r="S97" s="250"/>
      <c r="T97" s="251"/>
      <c r="AT97" s="252" t="s">
        <v>187</v>
      </c>
      <c r="AU97" s="252" t="s">
        <v>84</v>
      </c>
      <c r="AV97" s="12" t="s">
        <v>84</v>
      </c>
      <c r="AW97" s="12" t="s">
        <v>37</v>
      </c>
      <c r="AX97" s="12" t="s">
        <v>82</v>
      </c>
      <c r="AY97" s="252" t="s">
        <v>178</v>
      </c>
    </row>
    <row r="98" s="1" customFormat="1" ht="38.25" customHeight="1">
      <c r="B98" s="44"/>
      <c r="C98" s="219" t="s">
        <v>185</v>
      </c>
      <c r="D98" s="219" t="s">
        <v>180</v>
      </c>
      <c r="E98" s="220" t="s">
        <v>576</v>
      </c>
      <c r="F98" s="221" t="s">
        <v>577</v>
      </c>
      <c r="G98" s="222" t="s">
        <v>183</v>
      </c>
      <c r="H98" s="223">
        <v>1.9199999999999999</v>
      </c>
      <c r="I98" s="224"/>
      <c r="J98" s="225">
        <f>ROUND(I98*H98,2)</f>
        <v>0</v>
      </c>
      <c r="K98" s="221" t="s">
        <v>184</v>
      </c>
      <c r="L98" s="70"/>
      <c r="M98" s="226" t="s">
        <v>21</v>
      </c>
      <c r="N98" s="227" t="s">
        <v>45</v>
      </c>
      <c r="O98" s="45"/>
      <c r="P98" s="228">
        <f>O98*H98</f>
        <v>0</v>
      </c>
      <c r="Q98" s="228">
        <v>0</v>
      </c>
      <c r="R98" s="228">
        <f>Q98*H98</f>
        <v>0</v>
      </c>
      <c r="S98" s="228">
        <v>0</v>
      </c>
      <c r="T98" s="229">
        <f>S98*H98</f>
        <v>0</v>
      </c>
      <c r="AR98" s="22" t="s">
        <v>185</v>
      </c>
      <c r="AT98" s="22" t="s">
        <v>180</v>
      </c>
      <c r="AU98" s="22" t="s">
        <v>84</v>
      </c>
      <c r="AY98" s="22" t="s">
        <v>178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22" t="s">
        <v>82</v>
      </c>
      <c r="BK98" s="230">
        <f>ROUND(I98*H98,2)</f>
        <v>0</v>
      </c>
      <c r="BL98" s="22" t="s">
        <v>185</v>
      </c>
      <c r="BM98" s="22" t="s">
        <v>710</v>
      </c>
    </row>
    <row r="99" s="12" customFormat="1">
      <c r="B99" s="242"/>
      <c r="C99" s="243"/>
      <c r="D99" s="233" t="s">
        <v>187</v>
      </c>
      <c r="E99" s="244" t="s">
        <v>21</v>
      </c>
      <c r="F99" s="245" t="s">
        <v>711</v>
      </c>
      <c r="G99" s="243"/>
      <c r="H99" s="246">
        <v>1.9199999999999999</v>
      </c>
      <c r="I99" s="247"/>
      <c r="J99" s="243"/>
      <c r="K99" s="243"/>
      <c r="L99" s="248"/>
      <c r="M99" s="249"/>
      <c r="N99" s="250"/>
      <c r="O99" s="250"/>
      <c r="P99" s="250"/>
      <c r="Q99" s="250"/>
      <c r="R99" s="250"/>
      <c r="S99" s="250"/>
      <c r="T99" s="251"/>
      <c r="AT99" s="252" t="s">
        <v>187</v>
      </c>
      <c r="AU99" s="252" t="s">
        <v>84</v>
      </c>
      <c r="AV99" s="12" t="s">
        <v>84</v>
      </c>
      <c r="AW99" s="12" t="s">
        <v>37</v>
      </c>
      <c r="AX99" s="12" t="s">
        <v>82</v>
      </c>
      <c r="AY99" s="252" t="s">
        <v>178</v>
      </c>
    </row>
    <row r="100" s="1" customFormat="1" ht="25.5" customHeight="1">
      <c r="B100" s="44"/>
      <c r="C100" s="219" t="s">
        <v>208</v>
      </c>
      <c r="D100" s="219" t="s">
        <v>180</v>
      </c>
      <c r="E100" s="220" t="s">
        <v>496</v>
      </c>
      <c r="F100" s="221" t="s">
        <v>497</v>
      </c>
      <c r="G100" s="222" t="s">
        <v>192</v>
      </c>
      <c r="H100" s="223">
        <v>2.3999999999999999</v>
      </c>
      <c r="I100" s="224"/>
      <c r="J100" s="225">
        <f>ROUND(I100*H100,2)</f>
        <v>0</v>
      </c>
      <c r="K100" s="221" t="s">
        <v>184</v>
      </c>
      <c r="L100" s="70"/>
      <c r="M100" s="226" t="s">
        <v>21</v>
      </c>
      <c r="N100" s="227" t="s">
        <v>45</v>
      </c>
      <c r="O100" s="45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AR100" s="22" t="s">
        <v>185</v>
      </c>
      <c r="AT100" s="22" t="s">
        <v>180</v>
      </c>
      <c r="AU100" s="22" t="s">
        <v>84</v>
      </c>
      <c r="AY100" s="22" t="s">
        <v>178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22" t="s">
        <v>82</v>
      </c>
      <c r="BK100" s="230">
        <f>ROUND(I100*H100,2)</f>
        <v>0</v>
      </c>
      <c r="BL100" s="22" t="s">
        <v>185</v>
      </c>
      <c r="BM100" s="22" t="s">
        <v>712</v>
      </c>
    </row>
    <row r="101" s="12" customFormat="1">
      <c r="B101" s="242"/>
      <c r="C101" s="243"/>
      <c r="D101" s="233" t="s">
        <v>187</v>
      </c>
      <c r="E101" s="244" t="s">
        <v>21</v>
      </c>
      <c r="F101" s="245" t="s">
        <v>713</v>
      </c>
      <c r="G101" s="243"/>
      <c r="H101" s="246">
        <v>6.3150000000000004</v>
      </c>
      <c r="I101" s="247"/>
      <c r="J101" s="243"/>
      <c r="K101" s="243"/>
      <c r="L101" s="248"/>
      <c r="M101" s="249"/>
      <c r="N101" s="250"/>
      <c r="O101" s="250"/>
      <c r="P101" s="250"/>
      <c r="Q101" s="250"/>
      <c r="R101" s="250"/>
      <c r="S101" s="250"/>
      <c r="T101" s="251"/>
      <c r="AT101" s="252" t="s">
        <v>187</v>
      </c>
      <c r="AU101" s="252" t="s">
        <v>84</v>
      </c>
      <c r="AV101" s="12" t="s">
        <v>84</v>
      </c>
      <c r="AW101" s="12" t="s">
        <v>37</v>
      </c>
      <c r="AX101" s="12" t="s">
        <v>74</v>
      </c>
      <c r="AY101" s="252" t="s">
        <v>178</v>
      </c>
    </row>
    <row r="102" s="11" customFormat="1">
      <c r="B102" s="231"/>
      <c r="C102" s="232"/>
      <c r="D102" s="233" t="s">
        <v>187</v>
      </c>
      <c r="E102" s="234" t="s">
        <v>21</v>
      </c>
      <c r="F102" s="235" t="s">
        <v>703</v>
      </c>
      <c r="G102" s="232"/>
      <c r="H102" s="234" t="s">
        <v>21</v>
      </c>
      <c r="I102" s="236"/>
      <c r="J102" s="232"/>
      <c r="K102" s="232"/>
      <c r="L102" s="237"/>
      <c r="M102" s="238"/>
      <c r="N102" s="239"/>
      <c r="O102" s="239"/>
      <c r="P102" s="239"/>
      <c r="Q102" s="239"/>
      <c r="R102" s="239"/>
      <c r="S102" s="239"/>
      <c r="T102" s="240"/>
      <c r="AT102" s="241" t="s">
        <v>187</v>
      </c>
      <c r="AU102" s="241" t="s">
        <v>84</v>
      </c>
      <c r="AV102" s="11" t="s">
        <v>82</v>
      </c>
      <c r="AW102" s="11" t="s">
        <v>37</v>
      </c>
      <c r="AX102" s="11" t="s">
        <v>74</v>
      </c>
      <c r="AY102" s="241" t="s">
        <v>178</v>
      </c>
    </row>
    <row r="103" s="12" customFormat="1">
      <c r="B103" s="242"/>
      <c r="C103" s="243"/>
      <c r="D103" s="233" t="s">
        <v>187</v>
      </c>
      <c r="E103" s="244" t="s">
        <v>21</v>
      </c>
      <c r="F103" s="245" t="s">
        <v>714</v>
      </c>
      <c r="G103" s="243"/>
      <c r="H103" s="246">
        <v>2.3999999999999999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AT103" s="252" t="s">
        <v>187</v>
      </c>
      <c r="AU103" s="252" t="s">
        <v>84</v>
      </c>
      <c r="AV103" s="12" t="s">
        <v>84</v>
      </c>
      <c r="AW103" s="12" t="s">
        <v>37</v>
      </c>
      <c r="AX103" s="12" t="s">
        <v>82</v>
      </c>
      <c r="AY103" s="252" t="s">
        <v>178</v>
      </c>
    </row>
    <row r="104" s="1" customFormat="1" ht="25.5" customHeight="1">
      <c r="B104" s="44"/>
      <c r="C104" s="219" t="s">
        <v>215</v>
      </c>
      <c r="D104" s="219" t="s">
        <v>180</v>
      </c>
      <c r="E104" s="220" t="s">
        <v>715</v>
      </c>
      <c r="F104" s="221" t="s">
        <v>716</v>
      </c>
      <c r="G104" s="222" t="s">
        <v>235</v>
      </c>
      <c r="H104" s="223">
        <v>4.4160000000000004</v>
      </c>
      <c r="I104" s="224"/>
      <c r="J104" s="225">
        <f>ROUND(I104*H104,2)</f>
        <v>0</v>
      </c>
      <c r="K104" s="221" t="s">
        <v>184</v>
      </c>
      <c r="L104" s="70"/>
      <c r="M104" s="226" t="s">
        <v>21</v>
      </c>
      <c r="N104" s="227" t="s">
        <v>45</v>
      </c>
      <c r="O104" s="45"/>
      <c r="P104" s="228">
        <f>O104*H104</f>
        <v>0</v>
      </c>
      <c r="Q104" s="228">
        <v>0</v>
      </c>
      <c r="R104" s="228">
        <f>Q104*H104</f>
        <v>0</v>
      </c>
      <c r="S104" s="228">
        <v>0</v>
      </c>
      <c r="T104" s="229">
        <f>S104*H104</f>
        <v>0</v>
      </c>
      <c r="AR104" s="22" t="s">
        <v>185</v>
      </c>
      <c r="AT104" s="22" t="s">
        <v>180</v>
      </c>
      <c r="AU104" s="22" t="s">
        <v>84</v>
      </c>
      <c r="AY104" s="22" t="s">
        <v>178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22" t="s">
        <v>82</v>
      </c>
      <c r="BK104" s="230">
        <f>ROUND(I104*H104,2)</f>
        <v>0</v>
      </c>
      <c r="BL104" s="22" t="s">
        <v>185</v>
      </c>
      <c r="BM104" s="22" t="s">
        <v>717</v>
      </c>
    </row>
    <row r="105" s="11" customFormat="1">
      <c r="B105" s="231"/>
      <c r="C105" s="232"/>
      <c r="D105" s="233" t="s">
        <v>187</v>
      </c>
      <c r="E105" s="234" t="s">
        <v>21</v>
      </c>
      <c r="F105" s="235" t="s">
        <v>703</v>
      </c>
      <c r="G105" s="232"/>
      <c r="H105" s="234" t="s">
        <v>21</v>
      </c>
      <c r="I105" s="236"/>
      <c r="J105" s="232"/>
      <c r="K105" s="232"/>
      <c r="L105" s="237"/>
      <c r="M105" s="238"/>
      <c r="N105" s="239"/>
      <c r="O105" s="239"/>
      <c r="P105" s="239"/>
      <c r="Q105" s="239"/>
      <c r="R105" s="239"/>
      <c r="S105" s="239"/>
      <c r="T105" s="240"/>
      <c r="AT105" s="241" t="s">
        <v>187</v>
      </c>
      <c r="AU105" s="241" t="s">
        <v>84</v>
      </c>
      <c r="AV105" s="11" t="s">
        <v>82</v>
      </c>
      <c r="AW105" s="11" t="s">
        <v>37</v>
      </c>
      <c r="AX105" s="11" t="s">
        <v>74</v>
      </c>
      <c r="AY105" s="241" t="s">
        <v>178</v>
      </c>
    </row>
    <row r="106" s="12" customFormat="1">
      <c r="B106" s="242"/>
      <c r="C106" s="243"/>
      <c r="D106" s="233" t="s">
        <v>187</v>
      </c>
      <c r="E106" s="244" t="s">
        <v>21</v>
      </c>
      <c r="F106" s="245" t="s">
        <v>704</v>
      </c>
      <c r="G106" s="243"/>
      <c r="H106" s="246">
        <v>4.4160000000000004</v>
      </c>
      <c r="I106" s="247"/>
      <c r="J106" s="243"/>
      <c r="K106" s="243"/>
      <c r="L106" s="248"/>
      <c r="M106" s="249"/>
      <c r="N106" s="250"/>
      <c r="O106" s="250"/>
      <c r="P106" s="250"/>
      <c r="Q106" s="250"/>
      <c r="R106" s="250"/>
      <c r="S106" s="250"/>
      <c r="T106" s="251"/>
      <c r="AT106" s="252" t="s">
        <v>187</v>
      </c>
      <c r="AU106" s="252" t="s">
        <v>84</v>
      </c>
      <c r="AV106" s="12" t="s">
        <v>84</v>
      </c>
      <c r="AW106" s="12" t="s">
        <v>37</v>
      </c>
      <c r="AX106" s="12" t="s">
        <v>82</v>
      </c>
      <c r="AY106" s="252" t="s">
        <v>178</v>
      </c>
    </row>
    <row r="107" s="1" customFormat="1" ht="25.5" customHeight="1">
      <c r="B107" s="44"/>
      <c r="C107" s="219" t="s">
        <v>221</v>
      </c>
      <c r="D107" s="219" t="s">
        <v>180</v>
      </c>
      <c r="E107" s="220" t="s">
        <v>718</v>
      </c>
      <c r="F107" s="221" t="s">
        <v>719</v>
      </c>
      <c r="G107" s="222" t="s">
        <v>235</v>
      </c>
      <c r="H107" s="223">
        <v>4.4160000000000004</v>
      </c>
      <c r="I107" s="224"/>
      <c r="J107" s="225">
        <f>ROUND(I107*H107,2)</f>
        <v>0</v>
      </c>
      <c r="K107" s="221" t="s">
        <v>184</v>
      </c>
      <c r="L107" s="70"/>
      <c r="M107" s="226" t="s">
        <v>21</v>
      </c>
      <c r="N107" s="227" t="s">
        <v>45</v>
      </c>
      <c r="O107" s="45"/>
      <c r="P107" s="228">
        <f>O107*H107</f>
        <v>0</v>
      </c>
      <c r="Q107" s="228">
        <v>0</v>
      </c>
      <c r="R107" s="228">
        <f>Q107*H107</f>
        <v>0</v>
      </c>
      <c r="S107" s="228">
        <v>0</v>
      </c>
      <c r="T107" s="229">
        <f>S107*H107</f>
        <v>0</v>
      </c>
      <c r="AR107" s="22" t="s">
        <v>185</v>
      </c>
      <c r="AT107" s="22" t="s">
        <v>180</v>
      </c>
      <c r="AU107" s="22" t="s">
        <v>84</v>
      </c>
      <c r="AY107" s="22" t="s">
        <v>178</v>
      </c>
      <c r="BE107" s="230">
        <f>IF(N107="základní",J107,0)</f>
        <v>0</v>
      </c>
      <c r="BF107" s="230">
        <f>IF(N107="snížená",J107,0)</f>
        <v>0</v>
      </c>
      <c r="BG107" s="230">
        <f>IF(N107="zákl. přenesená",J107,0)</f>
        <v>0</v>
      </c>
      <c r="BH107" s="230">
        <f>IF(N107="sníž. přenesená",J107,0)</f>
        <v>0</v>
      </c>
      <c r="BI107" s="230">
        <f>IF(N107="nulová",J107,0)</f>
        <v>0</v>
      </c>
      <c r="BJ107" s="22" t="s">
        <v>82</v>
      </c>
      <c r="BK107" s="230">
        <f>ROUND(I107*H107,2)</f>
        <v>0</v>
      </c>
      <c r="BL107" s="22" t="s">
        <v>185</v>
      </c>
      <c r="BM107" s="22" t="s">
        <v>720</v>
      </c>
    </row>
    <row r="108" s="12" customFormat="1">
      <c r="B108" s="242"/>
      <c r="C108" s="243"/>
      <c r="D108" s="233" t="s">
        <v>187</v>
      </c>
      <c r="E108" s="244" t="s">
        <v>21</v>
      </c>
      <c r="F108" s="245" t="s">
        <v>721</v>
      </c>
      <c r="G108" s="243"/>
      <c r="H108" s="246">
        <v>4.4160000000000004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AT108" s="252" t="s">
        <v>187</v>
      </c>
      <c r="AU108" s="252" t="s">
        <v>84</v>
      </c>
      <c r="AV108" s="12" t="s">
        <v>84</v>
      </c>
      <c r="AW108" s="12" t="s">
        <v>37</v>
      </c>
      <c r="AX108" s="12" t="s">
        <v>82</v>
      </c>
      <c r="AY108" s="252" t="s">
        <v>178</v>
      </c>
    </row>
    <row r="109" s="1" customFormat="1" ht="25.5" customHeight="1">
      <c r="B109" s="44"/>
      <c r="C109" s="219" t="s">
        <v>212</v>
      </c>
      <c r="D109" s="219" t="s">
        <v>180</v>
      </c>
      <c r="E109" s="220" t="s">
        <v>722</v>
      </c>
      <c r="F109" s="221" t="s">
        <v>723</v>
      </c>
      <c r="G109" s="222" t="s">
        <v>235</v>
      </c>
      <c r="H109" s="223">
        <v>83.903999999999996</v>
      </c>
      <c r="I109" s="224"/>
      <c r="J109" s="225">
        <f>ROUND(I109*H109,2)</f>
        <v>0</v>
      </c>
      <c r="K109" s="221" t="s">
        <v>184</v>
      </c>
      <c r="L109" s="70"/>
      <c r="M109" s="226" t="s">
        <v>21</v>
      </c>
      <c r="N109" s="227" t="s">
        <v>45</v>
      </c>
      <c r="O109" s="45"/>
      <c r="P109" s="228">
        <f>O109*H109</f>
        <v>0</v>
      </c>
      <c r="Q109" s="228">
        <v>0</v>
      </c>
      <c r="R109" s="228">
        <f>Q109*H109</f>
        <v>0</v>
      </c>
      <c r="S109" s="228">
        <v>0</v>
      </c>
      <c r="T109" s="229">
        <f>S109*H109</f>
        <v>0</v>
      </c>
      <c r="AR109" s="22" t="s">
        <v>185</v>
      </c>
      <c r="AT109" s="22" t="s">
        <v>180</v>
      </c>
      <c r="AU109" s="22" t="s">
        <v>84</v>
      </c>
      <c r="AY109" s="22" t="s">
        <v>178</v>
      </c>
      <c r="BE109" s="230">
        <f>IF(N109="základní",J109,0)</f>
        <v>0</v>
      </c>
      <c r="BF109" s="230">
        <f>IF(N109="snížená",J109,0)</f>
        <v>0</v>
      </c>
      <c r="BG109" s="230">
        <f>IF(N109="zákl. přenesená",J109,0)</f>
        <v>0</v>
      </c>
      <c r="BH109" s="230">
        <f>IF(N109="sníž. přenesená",J109,0)</f>
        <v>0</v>
      </c>
      <c r="BI109" s="230">
        <f>IF(N109="nulová",J109,0)</f>
        <v>0</v>
      </c>
      <c r="BJ109" s="22" t="s">
        <v>82</v>
      </c>
      <c r="BK109" s="230">
        <f>ROUND(I109*H109,2)</f>
        <v>0</v>
      </c>
      <c r="BL109" s="22" t="s">
        <v>185</v>
      </c>
      <c r="BM109" s="22" t="s">
        <v>724</v>
      </c>
    </row>
    <row r="110" s="12" customFormat="1">
      <c r="B110" s="242"/>
      <c r="C110" s="243"/>
      <c r="D110" s="233" t="s">
        <v>187</v>
      </c>
      <c r="E110" s="244" t="s">
        <v>21</v>
      </c>
      <c r="F110" s="245" t="s">
        <v>725</v>
      </c>
      <c r="G110" s="243"/>
      <c r="H110" s="246">
        <v>83.903999999999996</v>
      </c>
      <c r="I110" s="247"/>
      <c r="J110" s="243"/>
      <c r="K110" s="243"/>
      <c r="L110" s="248"/>
      <c r="M110" s="249"/>
      <c r="N110" s="250"/>
      <c r="O110" s="250"/>
      <c r="P110" s="250"/>
      <c r="Q110" s="250"/>
      <c r="R110" s="250"/>
      <c r="S110" s="250"/>
      <c r="T110" s="251"/>
      <c r="AT110" s="252" t="s">
        <v>187</v>
      </c>
      <c r="AU110" s="252" t="s">
        <v>84</v>
      </c>
      <c r="AV110" s="12" t="s">
        <v>84</v>
      </c>
      <c r="AW110" s="12" t="s">
        <v>37</v>
      </c>
      <c r="AX110" s="12" t="s">
        <v>82</v>
      </c>
      <c r="AY110" s="252" t="s">
        <v>178</v>
      </c>
    </row>
    <row r="111" s="1" customFormat="1" ht="25.5" customHeight="1">
      <c r="B111" s="44"/>
      <c r="C111" s="219" t="s">
        <v>232</v>
      </c>
      <c r="D111" s="219" t="s">
        <v>180</v>
      </c>
      <c r="E111" s="220" t="s">
        <v>726</v>
      </c>
      <c r="F111" s="221" t="s">
        <v>727</v>
      </c>
      <c r="G111" s="222" t="s">
        <v>235</v>
      </c>
      <c r="H111" s="223">
        <v>4.4160000000000004</v>
      </c>
      <c r="I111" s="224"/>
      <c r="J111" s="225">
        <f>ROUND(I111*H111,2)</f>
        <v>0</v>
      </c>
      <c r="K111" s="221" t="s">
        <v>184</v>
      </c>
      <c r="L111" s="70"/>
      <c r="M111" s="226" t="s">
        <v>21</v>
      </c>
      <c r="N111" s="227" t="s">
        <v>45</v>
      </c>
      <c r="O111" s="45"/>
      <c r="P111" s="228">
        <f>O111*H111</f>
        <v>0</v>
      </c>
      <c r="Q111" s="228">
        <v>0</v>
      </c>
      <c r="R111" s="228">
        <f>Q111*H111</f>
        <v>0</v>
      </c>
      <c r="S111" s="228">
        <v>0</v>
      </c>
      <c r="T111" s="229">
        <f>S111*H111</f>
        <v>0</v>
      </c>
      <c r="AR111" s="22" t="s">
        <v>185</v>
      </c>
      <c r="AT111" s="22" t="s">
        <v>180</v>
      </c>
      <c r="AU111" s="22" t="s">
        <v>84</v>
      </c>
      <c r="AY111" s="22" t="s">
        <v>178</v>
      </c>
      <c r="BE111" s="230">
        <f>IF(N111="základní",J111,0)</f>
        <v>0</v>
      </c>
      <c r="BF111" s="230">
        <f>IF(N111="snížená",J111,0)</f>
        <v>0</v>
      </c>
      <c r="BG111" s="230">
        <f>IF(N111="zákl. přenesená",J111,0)</f>
        <v>0</v>
      </c>
      <c r="BH111" s="230">
        <f>IF(N111="sníž. přenesená",J111,0)</f>
        <v>0</v>
      </c>
      <c r="BI111" s="230">
        <f>IF(N111="nulová",J111,0)</f>
        <v>0</v>
      </c>
      <c r="BJ111" s="22" t="s">
        <v>82</v>
      </c>
      <c r="BK111" s="230">
        <f>ROUND(I111*H111,2)</f>
        <v>0</v>
      </c>
      <c r="BL111" s="22" t="s">
        <v>185</v>
      </c>
      <c r="BM111" s="22" t="s">
        <v>728</v>
      </c>
    </row>
    <row r="112" s="12" customFormat="1">
      <c r="B112" s="242"/>
      <c r="C112" s="243"/>
      <c r="D112" s="233" t="s">
        <v>187</v>
      </c>
      <c r="E112" s="244" t="s">
        <v>21</v>
      </c>
      <c r="F112" s="245" t="s">
        <v>721</v>
      </c>
      <c r="G112" s="243"/>
      <c r="H112" s="246">
        <v>4.4160000000000004</v>
      </c>
      <c r="I112" s="247"/>
      <c r="J112" s="243"/>
      <c r="K112" s="243"/>
      <c r="L112" s="248"/>
      <c r="M112" s="249"/>
      <c r="N112" s="250"/>
      <c r="O112" s="250"/>
      <c r="P112" s="250"/>
      <c r="Q112" s="250"/>
      <c r="R112" s="250"/>
      <c r="S112" s="250"/>
      <c r="T112" s="251"/>
      <c r="AT112" s="252" t="s">
        <v>187</v>
      </c>
      <c r="AU112" s="252" t="s">
        <v>84</v>
      </c>
      <c r="AV112" s="12" t="s">
        <v>84</v>
      </c>
      <c r="AW112" s="12" t="s">
        <v>37</v>
      </c>
      <c r="AX112" s="12" t="s">
        <v>82</v>
      </c>
      <c r="AY112" s="252" t="s">
        <v>178</v>
      </c>
    </row>
    <row r="113" s="10" customFormat="1" ht="29.88" customHeight="1">
      <c r="B113" s="203"/>
      <c r="C113" s="204"/>
      <c r="D113" s="205" t="s">
        <v>73</v>
      </c>
      <c r="E113" s="217" t="s">
        <v>97</v>
      </c>
      <c r="F113" s="217" t="s">
        <v>729</v>
      </c>
      <c r="G113" s="204"/>
      <c r="H113" s="204"/>
      <c r="I113" s="207"/>
      <c r="J113" s="218">
        <f>BK113</f>
        <v>0</v>
      </c>
      <c r="K113" s="204"/>
      <c r="L113" s="209"/>
      <c r="M113" s="210"/>
      <c r="N113" s="211"/>
      <c r="O113" s="211"/>
      <c r="P113" s="212">
        <f>SUM(P114:P117)</f>
        <v>0</v>
      </c>
      <c r="Q113" s="211"/>
      <c r="R113" s="212">
        <f>SUM(R114:R117)</f>
        <v>0</v>
      </c>
      <c r="S113" s="211"/>
      <c r="T113" s="213">
        <f>SUM(T114:T117)</f>
        <v>0</v>
      </c>
      <c r="AR113" s="214" t="s">
        <v>82</v>
      </c>
      <c r="AT113" s="215" t="s">
        <v>73</v>
      </c>
      <c r="AU113" s="215" t="s">
        <v>82</v>
      </c>
      <c r="AY113" s="214" t="s">
        <v>178</v>
      </c>
      <c r="BK113" s="216">
        <f>SUM(BK114:BK117)</f>
        <v>0</v>
      </c>
    </row>
    <row r="114" s="1" customFormat="1" ht="16.5" customHeight="1">
      <c r="B114" s="44"/>
      <c r="C114" s="219" t="s">
        <v>109</v>
      </c>
      <c r="D114" s="219" t="s">
        <v>180</v>
      </c>
      <c r="E114" s="220" t="s">
        <v>730</v>
      </c>
      <c r="F114" s="221" t="s">
        <v>731</v>
      </c>
      <c r="G114" s="222" t="s">
        <v>198</v>
      </c>
      <c r="H114" s="223">
        <v>1</v>
      </c>
      <c r="I114" s="224"/>
      <c r="J114" s="225">
        <f>ROUND(I114*H114,2)</f>
        <v>0</v>
      </c>
      <c r="K114" s="221" t="s">
        <v>199</v>
      </c>
      <c r="L114" s="70"/>
      <c r="M114" s="226" t="s">
        <v>21</v>
      </c>
      <c r="N114" s="227" t="s">
        <v>45</v>
      </c>
      <c r="O114" s="45"/>
      <c r="P114" s="228">
        <f>O114*H114</f>
        <v>0</v>
      </c>
      <c r="Q114" s="228">
        <v>0</v>
      </c>
      <c r="R114" s="228">
        <f>Q114*H114</f>
        <v>0</v>
      </c>
      <c r="S114" s="228">
        <v>0</v>
      </c>
      <c r="T114" s="229">
        <f>S114*H114</f>
        <v>0</v>
      </c>
      <c r="AR114" s="22" t="s">
        <v>185</v>
      </c>
      <c r="AT114" s="22" t="s">
        <v>180</v>
      </c>
      <c r="AU114" s="22" t="s">
        <v>84</v>
      </c>
      <c r="AY114" s="22" t="s">
        <v>178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22" t="s">
        <v>82</v>
      </c>
      <c r="BK114" s="230">
        <f>ROUND(I114*H114,2)</f>
        <v>0</v>
      </c>
      <c r="BL114" s="22" t="s">
        <v>185</v>
      </c>
      <c r="BM114" s="22" t="s">
        <v>732</v>
      </c>
    </row>
    <row r="115" s="11" customFormat="1">
      <c r="B115" s="231"/>
      <c r="C115" s="232"/>
      <c r="D115" s="233" t="s">
        <v>187</v>
      </c>
      <c r="E115" s="234" t="s">
        <v>21</v>
      </c>
      <c r="F115" s="235" t="s">
        <v>733</v>
      </c>
      <c r="G115" s="232"/>
      <c r="H115" s="234" t="s">
        <v>21</v>
      </c>
      <c r="I115" s="236"/>
      <c r="J115" s="232"/>
      <c r="K115" s="232"/>
      <c r="L115" s="237"/>
      <c r="M115" s="238"/>
      <c r="N115" s="239"/>
      <c r="O115" s="239"/>
      <c r="P115" s="239"/>
      <c r="Q115" s="239"/>
      <c r="R115" s="239"/>
      <c r="S115" s="239"/>
      <c r="T115" s="240"/>
      <c r="AT115" s="241" t="s">
        <v>187</v>
      </c>
      <c r="AU115" s="241" t="s">
        <v>84</v>
      </c>
      <c r="AV115" s="11" t="s">
        <v>82</v>
      </c>
      <c r="AW115" s="11" t="s">
        <v>37</v>
      </c>
      <c r="AX115" s="11" t="s">
        <v>74</v>
      </c>
      <c r="AY115" s="241" t="s">
        <v>178</v>
      </c>
    </row>
    <row r="116" s="11" customFormat="1">
      <c r="B116" s="231"/>
      <c r="C116" s="232"/>
      <c r="D116" s="233" t="s">
        <v>187</v>
      </c>
      <c r="E116" s="234" t="s">
        <v>21</v>
      </c>
      <c r="F116" s="235" t="s">
        <v>734</v>
      </c>
      <c r="G116" s="232"/>
      <c r="H116" s="234" t="s">
        <v>21</v>
      </c>
      <c r="I116" s="236"/>
      <c r="J116" s="232"/>
      <c r="K116" s="232"/>
      <c r="L116" s="237"/>
      <c r="M116" s="238"/>
      <c r="N116" s="239"/>
      <c r="O116" s="239"/>
      <c r="P116" s="239"/>
      <c r="Q116" s="239"/>
      <c r="R116" s="239"/>
      <c r="S116" s="239"/>
      <c r="T116" s="240"/>
      <c r="AT116" s="241" t="s">
        <v>187</v>
      </c>
      <c r="AU116" s="241" t="s">
        <v>84</v>
      </c>
      <c r="AV116" s="11" t="s">
        <v>82</v>
      </c>
      <c r="AW116" s="11" t="s">
        <v>37</v>
      </c>
      <c r="AX116" s="11" t="s">
        <v>74</v>
      </c>
      <c r="AY116" s="241" t="s">
        <v>178</v>
      </c>
    </row>
    <row r="117" s="12" customFormat="1">
      <c r="B117" s="242"/>
      <c r="C117" s="243"/>
      <c r="D117" s="233" t="s">
        <v>187</v>
      </c>
      <c r="E117" s="244" t="s">
        <v>21</v>
      </c>
      <c r="F117" s="245" t="s">
        <v>82</v>
      </c>
      <c r="G117" s="243"/>
      <c r="H117" s="246">
        <v>1</v>
      </c>
      <c r="I117" s="247"/>
      <c r="J117" s="243"/>
      <c r="K117" s="243"/>
      <c r="L117" s="248"/>
      <c r="M117" s="249"/>
      <c r="N117" s="250"/>
      <c r="O117" s="250"/>
      <c r="P117" s="250"/>
      <c r="Q117" s="250"/>
      <c r="R117" s="250"/>
      <c r="S117" s="250"/>
      <c r="T117" s="251"/>
      <c r="AT117" s="252" t="s">
        <v>187</v>
      </c>
      <c r="AU117" s="252" t="s">
        <v>84</v>
      </c>
      <c r="AV117" s="12" t="s">
        <v>84</v>
      </c>
      <c r="AW117" s="12" t="s">
        <v>37</v>
      </c>
      <c r="AX117" s="12" t="s">
        <v>82</v>
      </c>
      <c r="AY117" s="252" t="s">
        <v>178</v>
      </c>
    </row>
    <row r="118" s="10" customFormat="1" ht="29.88" customHeight="1">
      <c r="B118" s="203"/>
      <c r="C118" s="204"/>
      <c r="D118" s="205" t="s">
        <v>73</v>
      </c>
      <c r="E118" s="217" t="s">
        <v>100</v>
      </c>
      <c r="F118" s="217" t="s">
        <v>699</v>
      </c>
      <c r="G118" s="204"/>
      <c r="H118" s="204"/>
      <c r="I118" s="207"/>
      <c r="J118" s="218">
        <f>BK118</f>
        <v>0</v>
      </c>
      <c r="K118" s="204"/>
      <c r="L118" s="209"/>
      <c r="M118" s="210"/>
      <c r="N118" s="211"/>
      <c r="O118" s="211"/>
      <c r="P118" s="212">
        <f>SUM(P119:P139)</f>
        <v>0</v>
      </c>
      <c r="Q118" s="211"/>
      <c r="R118" s="212">
        <f>SUM(R119:R139)</f>
        <v>2.3999999999999999</v>
      </c>
      <c r="S118" s="211"/>
      <c r="T118" s="213">
        <f>SUM(T119:T139)</f>
        <v>0.88844400000000001</v>
      </c>
      <c r="AR118" s="214" t="s">
        <v>82</v>
      </c>
      <c r="AT118" s="215" t="s">
        <v>73</v>
      </c>
      <c r="AU118" s="215" t="s">
        <v>82</v>
      </c>
      <c r="AY118" s="214" t="s">
        <v>178</v>
      </c>
      <c r="BK118" s="216">
        <f>SUM(BK119:BK139)</f>
        <v>0</v>
      </c>
    </row>
    <row r="119" s="1" customFormat="1" ht="16.5" customHeight="1">
      <c r="B119" s="44"/>
      <c r="C119" s="219" t="s">
        <v>112</v>
      </c>
      <c r="D119" s="219" t="s">
        <v>180</v>
      </c>
      <c r="E119" s="220" t="s">
        <v>735</v>
      </c>
      <c r="F119" s="221" t="s">
        <v>701</v>
      </c>
      <c r="G119" s="222" t="s">
        <v>235</v>
      </c>
      <c r="H119" s="223">
        <v>3.2189999999999999</v>
      </c>
      <c r="I119" s="224"/>
      <c r="J119" s="225">
        <f>ROUND(I119*H119,2)</f>
        <v>0</v>
      </c>
      <c r="K119" s="221" t="s">
        <v>199</v>
      </c>
      <c r="L119" s="70"/>
      <c r="M119" s="226" t="s">
        <v>21</v>
      </c>
      <c r="N119" s="227" t="s">
        <v>45</v>
      </c>
      <c r="O119" s="45"/>
      <c r="P119" s="228">
        <f>O119*H119</f>
        <v>0</v>
      </c>
      <c r="Q119" s="228">
        <v>0</v>
      </c>
      <c r="R119" s="228">
        <f>Q119*H119</f>
        <v>0</v>
      </c>
      <c r="S119" s="228">
        <v>0.27600000000000002</v>
      </c>
      <c r="T119" s="229">
        <f>S119*H119</f>
        <v>0.88844400000000001</v>
      </c>
      <c r="AR119" s="22" t="s">
        <v>185</v>
      </c>
      <c r="AT119" s="22" t="s">
        <v>180</v>
      </c>
      <c r="AU119" s="22" t="s">
        <v>84</v>
      </c>
      <c r="AY119" s="22" t="s">
        <v>178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22" t="s">
        <v>82</v>
      </c>
      <c r="BK119" s="230">
        <f>ROUND(I119*H119,2)</f>
        <v>0</v>
      </c>
      <c r="BL119" s="22" t="s">
        <v>185</v>
      </c>
      <c r="BM119" s="22" t="s">
        <v>736</v>
      </c>
    </row>
    <row r="120" s="11" customFormat="1">
      <c r="B120" s="231"/>
      <c r="C120" s="232"/>
      <c r="D120" s="233" t="s">
        <v>187</v>
      </c>
      <c r="E120" s="234" t="s">
        <v>21</v>
      </c>
      <c r="F120" s="235" t="s">
        <v>737</v>
      </c>
      <c r="G120" s="232"/>
      <c r="H120" s="234" t="s">
        <v>21</v>
      </c>
      <c r="I120" s="236"/>
      <c r="J120" s="232"/>
      <c r="K120" s="232"/>
      <c r="L120" s="237"/>
      <c r="M120" s="238"/>
      <c r="N120" s="239"/>
      <c r="O120" s="239"/>
      <c r="P120" s="239"/>
      <c r="Q120" s="239"/>
      <c r="R120" s="239"/>
      <c r="S120" s="239"/>
      <c r="T120" s="240"/>
      <c r="AT120" s="241" t="s">
        <v>187</v>
      </c>
      <c r="AU120" s="241" t="s">
        <v>84</v>
      </c>
      <c r="AV120" s="11" t="s">
        <v>82</v>
      </c>
      <c r="AW120" s="11" t="s">
        <v>37</v>
      </c>
      <c r="AX120" s="11" t="s">
        <v>74</v>
      </c>
      <c r="AY120" s="241" t="s">
        <v>178</v>
      </c>
    </row>
    <row r="121" s="12" customFormat="1">
      <c r="B121" s="242"/>
      <c r="C121" s="243"/>
      <c r="D121" s="233" t="s">
        <v>187</v>
      </c>
      <c r="E121" s="244" t="s">
        <v>21</v>
      </c>
      <c r="F121" s="245" t="s">
        <v>738</v>
      </c>
      <c r="G121" s="243"/>
      <c r="H121" s="246">
        <v>3.2189999999999999</v>
      </c>
      <c r="I121" s="247"/>
      <c r="J121" s="243"/>
      <c r="K121" s="243"/>
      <c r="L121" s="248"/>
      <c r="M121" s="249"/>
      <c r="N121" s="250"/>
      <c r="O121" s="250"/>
      <c r="P121" s="250"/>
      <c r="Q121" s="250"/>
      <c r="R121" s="250"/>
      <c r="S121" s="250"/>
      <c r="T121" s="251"/>
      <c r="AT121" s="252" t="s">
        <v>187</v>
      </c>
      <c r="AU121" s="252" t="s">
        <v>84</v>
      </c>
      <c r="AV121" s="12" t="s">
        <v>84</v>
      </c>
      <c r="AW121" s="12" t="s">
        <v>37</v>
      </c>
      <c r="AX121" s="12" t="s">
        <v>82</v>
      </c>
      <c r="AY121" s="252" t="s">
        <v>178</v>
      </c>
    </row>
    <row r="122" s="1" customFormat="1" ht="16.5" customHeight="1">
      <c r="B122" s="44"/>
      <c r="C122" s="253" t="s">
        <v>115</v>
      </c>
      <c r="D122" s="253" t="s">
        <v>209</v>
      </c>
      <c r="E122" s="254" t="s">
        <v>569</v>
      </c>
      <c r="F122" s="255" t="s">
        <v>570</v>
      </c>
      <c r="G122" s="256" t="s">
        <v>235</v>
      </c>
      <c r="H122" s="257">
        <v>2.3999999999999999</v>
      </c>
      <c r="I122" s="258"/>
      <c r="J122" s="259">
        <f>ROUND(I122*H122,2)</f>
        <v>0</v>
      </c>
      <c r="K122" s="255" t="s">
        <v>184</v>
      </c>
      <c r="L122" s="260"/>
      <c r="M122" s="261" t="s">
        <v>21</v>
      </c>
      <c r="N122" s="262" t="s">
        <v>45</v>
      </c>
      <c r="O122" s="45"/>
      <c r="P122" s="228">
        <f>O122*H122</f>
        <v>0</v>
      </c>
      <c r="Q122" s="228">
        <v>1</v>
      </c>
      <c r="R122" s="228">
        <f>Q122*H122</f>
        <v>2.3999999999999999</v>
      </c>
      <c r="S122" s="228">
        <v>0</v>
      </c>
      <c r="T122" s="229">
        <f>S122*H122</f>
        <v>0</v>
      </c>
      <c r="AR122" s="22" t="s">
        <v>212</v>
      </c>
      <c r="AT122" s="22" t="s">
        <v>209</v>
      </c>
      <c r="AU122" s="22" t="s">
        <v>84</v>
      </c>
      <c r="AY122" s="22" t="s">
        <v>178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22" t="s">
        <v>82</v>
      </c>
      <c r="BK122" s="230">
        <f>ROUND(I122*H122,2)</f>
        <v>0</v>
      </c>
      <c r="BL122" s="22" t="s">
        <v>185</v>
      </c>
      <c r="BM122" s="22" t="s">
        <v>739</v>
      </c>
    </row>
    <row r="123" s="11" customFormat="1">
      <c r="B123" s="231"/>
      <c r="C123" s="232"/>
      <c r="D123" s="233" t="s">
        <v>187</v>
      </c>
      <c r="E123" s="234" t="s">
        <v>21</v>
      </c>
      <c r="F123" s="235" t="s">
        <v>740</v>
      </c>
      <c r="G123" s="232"/>
      <c r="H123" s="234" t="s">
        <v>21</v>
      </c>
      <c r="I123" s="236"/>
      <c r="J123" s="232"/>
      <c r="K123" s="232"/>
      <c r="L123" s="237"/>
      <c r="M123" s="238"/>
      <c r="N123" s="239"/>
      <c r="O123" s="239"/>
      <c r="P123" s="239"/>
      <c r="Q123" s="239"/>
      <c r="R123" s="239"/>
      <c r="S123" s="239"/>
      <c r="T123" s="240"/>
      <c r="AT123" s="241" t="s">
        <v>187</v>
      </c>
      <c r="AU123" s="241" t="s">
        <v>84</v>
      </c>
      <c r="AV123" s="11" t="s">
        <v>82</v>
      </c>
      <c r="AW123" s="11" t="s">
        <v>37</v>
      </c>
      <c r="AX123" s="11" t="s">
        <v>74</v>
      </c>
      <c r="AY123" s="241" t="s">
        <v>178</v>
      </c>
    </row>
    <row r="124" s="12" customFormat="1">
      <c r="B124" s="242"/>
      <c r="C124" s="243"/>
      <c r="D124" s="233" t="s">
        <v>187</v>
      </c>
      <c r="E124" s="244" t="s">
        <v>21</v>
      </c>
      <c r="F124" s="245" t="s">
        <v>741</v>
      </c>
      <c r="G124" s="243"/>
      <c r="H124" s="246">
        <v>2.3999999999999999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AT124" s="252" t="s">
        <v>187</v>
      </c>
      <c r="AU124" s="252" t="s">
        <v>84</v>
      </c>
      <c r="AV124" s="12" t="s">
        <v>84</v>
      </c>
      <c r="AW124" s="12" t="s">
        <v>37</v>
      </c>
      <c r="AX124" s="12" t="s">
        <v>82</v>
      </c>
      <c r="AY124" s="252" t="s">
        <v>178</v>
      </c>
    </row>
    <row r="125" s="1" customFormat="1" ht="25.5" customHeight="1">
      <c r="B125" s="44"/>
      <c r="C125" s="219" t="s">
        <v>118</v>
      </c>
      <c r="D125" s="219" t="s">
        <v>180</v>
      </c>
      <c r="E125" s="220" t="s">
        <v>572</v>
      </c>
      <c r="F125" s="221" t="s">
        <v>573</v>
      </c>
      <c r="G125" s="222" t="s">
        <v>183</v>
      </c>
      <c r="H125" s="223">
        <v>1.6000000000000001</v>
      </c>
      <c r="I125" s="224"/>
      <c r="J125" s="225">
        <f>ROUND(I125*H125,2)</f>
        <v>0</v>
      </c>
      <c r="K125" s="221" t="s">
        <v>184</v>
      </c>
      <c r="L125" s="70"/>
      <c r="M125" s="226" t="s">
        <v>21</v>
      </c>
      <c r="N125" s="227" t="s">
        <v>45</v>
      </c>
      <c r="O125" s="45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AR125" s="22" t="s">
        <v>185</v>
      </c>
      <c r="AT125" s="22" t="s">
        <v>180</v>
      </c>
      <c r="AU125" s="22" t="s">
        <v>84</v>
      </c>
      <c r="AY125" s="22" t="s">
        <v>178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22" t="s">
        <v>82</v>
      </c>
      <c r="BK125" s="230">
        <f>ROUND(I125*H125,2)</f>
        <v>0</v>
      </c>
      <c r="BL125" s="22" t="s">
        <v>185</v>
      </c>
      <c r="BM125" s="22" t="s">
        <v>742</v>
      </c>
    </row>
    <row r="126" s="12" customFormat="1">
      <c r="B126" s="242"/>
      <c r="C126" s="243"/>
      <c r="D126" s="233" t="s">
        <v>187</v>
      </c>
      <c r="E126" s="244" t="s">
        <v>21</v>
      </c>
      <c r="F126" s="245" t="s">
        <v>743</v>
      </c>
      <c r="G126" s="243"/>
      <c r="H126" s="246">
        <v>1.6000000000000001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AT126" s="252" t="s">
        <v>187</v>
      </c>
      <c r="AU126" s="252" t="s">
        <v>84</v>
      </c>
      <c r="AV126" s="12" t="s">
        <v>84</v>
      </c>
      <c r="AW126" s="12" t="s">
        <v>37</v>
      </c>
      <c r="AX126" s="12" t="s">
        <v>82</v>
      </c>
      <c r="AY126" s="252" t="s">
        <v>178</v>
      </c>
    </row>
    <row r="127" s="1" customFormat="1" ht="38.25" customHeight="1">
      <c r="B127" s="44"/>
      <c r="C127" s="219" t="s">
        <v>121</v>
      </c>
      <c r="D127" s="219" t="s">
        <v>180</v>
      </c>
      <c r="E127" s="220" t="s">
        <v>576</v>
      </c>
      <c r="F127" s="221" t="s">
        <v>577</v>
      </c>
      <c r="G127" s="222" t="s">
        <v>183</v>
      </c>
      <c r="H127" s="223">
        <v>1.6000000000000001</v>
      </c>
      <c r="I127" s="224"/>
      <c r="J127" s="225">
        <f>ROUND(I127*H127,2)</f>
        <v>0</v>
      </c>
      <c r="K127" s="221" t="s">
        <v>184</v>
      </c>
      <c r="L127" s="70"/>
      <c r="M127" s="226" t="s">
        <v>21</v>
      </c>
      <c r="N127" s="227" t="s">
        <v>45</v>
      </c>
      <c r="O127" s="45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AR127" s="22" t="s">
        <v>185</v>
      </c>
      <c r="AT127" s="22" t="s">
        <v>180</v>
      </c>
      <c r="AU127" s="22" t="s">
        <v>84</v>
      </c>
      <c r="AY127" s="22" t="s">
        <v>178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22" t="s">
        <v>82</v>
      </c>
      <c r="BK127" s="230">
        <f>ROUND(I127*H127,2)</f>
        <v>0</v>
      </c>
      <c r="BL127" s="22" t="s">
        <v>185</v>
      </c>
      <c r="BM127" s="22" t="s">
        <v>744</v>
      </c>
    </row>
    <row r="128" s="12" customFormat="1">
      <c r="B128" s="242"/>
      <c r="C128" s="243"/>
      <c r="D128" s="233" t="s">
        <v>187</v>
      </c>
      <c r="E128" s="244" t="s">
        <v>21</v>
      </c>
      <c r="F128" s="245" t="s">
        <v>745</v>
      </c>
      <c r="G128" s="243"/>
      <c r="H128" s="246">
        <v>1.6000000000000001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AT128" s="252" t="s">
        <v>187</v>
      </c>
      <c r="AU128" s="252" t="s">
        <v>84</v>
      </c>
      <c r="AV128" s="12" t="s">
        <v>84</v>
      </c>
      <c r="AW128" s="12" t="s">
        <v>37</v>
      </c>
      <c r="AX128" s="12" t="s">
        <v>82</v>
      </c>
      <c r="AY128" s="252" t="s">
        <v>178</v>
      </c>
    </row>
    <row r="129" s="1" customFormat="1" ht="25.5" customHeight="1">
      <c r="B129" s="44"/>
      <c r="C129" s="219" t="s">
        <v>10</v>
      </c>
      <c r="D129" s="219" t="s">
        <v>180</v>
      </c>
      <c r="E129" s="220" t="s">
        <v>496</v>
      </c>
      <c r="F129" s="221" t="s">
        <v>497</v>
      </c>
      <c r="G129" s="222" t="s">
        <v>192</v>
      </c>
      <c r="H129" s="223">
        <v>2.3599999999999999</v>
      </c>
      <c r="I129" s="224"/>
      <c r="J129" s="225">
        <f>ROUND(I129*H129,2)</f>
        <v>0</v>
      </c>
      <c r="K129" s="221" t="s">
        <v>184</v>
      </c>
      <c r="L129" s="70"/>
      <c r="M129" s="226" t="s">
        <v>21</v>
      </c>
      <c r="N129" s="227" t="s">
        <v>45</v>
      </c>
      <c r="O129" s="45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AR129" s="22" t="s">
        <v>185</v>
      </c>
      <c r="AT129" s="22" t="s">
        <v>180</v>
      </c>
      <c r="AU129" s="22" t="s">
        <v>84</v>
      </c>
      <c r="AY129" s="22" t="s">
        <v>178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22" t="s">
        <v>82</v>
      </c>
      <c r="BK129" s="230">
        <f>ROUND(I129*H129,2)</f>
        <v>0</v>
      </c>
      <c r="BL129" s="22" t="s">
        <v>185</v>
      </c>
      <c r="BM129" s="22" t="s">
        <v>746</v>
      </c>
    </row>
    <row r="130" s="12" customFormat="1">
      <c r="B130" s="242"/>
      <c r="C130" s="243"/>
      <c r="D130" s="233" t="s">
        <v>187</v>
      </c>
      <c r="E130" s="244" t="s">
        <v>21</v>
      </c>
      <c r="F130" s="245" t="s">
        <v>747</v>
      </c>
      <c r="G130" s="243"/>
      <c r="H130" s="246">
        <v>2.3599999999999999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AT130" s="252" t="s">
        <v>187</v>
      </c>
      <c r="AU130" s="252" t="s">
        <v>84</v>
      </c>
      <c r="AV130" s="12" t="s">
        <v>84</v>
      </c>
      <c r="AW130" s="12" t="s">
        <v>37</v>
      </c>
      <c r="AX130" s="12" t="s">
        <v>82</v>
      </c>
      <c r="AY130" s="252" t="s">
        <v>178</v>
      </c>
    </row>
    <row r="131" s="1" customFormat="1" ht="25.5" customHeight="1">
      <c r="B131" s="44"/>
      <c r="C131" s="219" t="s">
        <v>126</v>
      </c>
      <c r="D131" s="219" t="s">
        <v>180</v>
      </c>
      <c r="E131" s="220" t="s">
        <v>715</v>
      </c>
      <c r="F131" s="221" t="s">
        <v>716</v>
      </c>
      <c r="G131" s="222" t="s">
        <v>235</v>
      </c>
      <c r="H131" s="223">
        <v>3.2189999999999999</v>
      </c>
      <c r="I131" s="224"/>
      <c r="J131" s="225">
        <f>ROUND(I131*H131,2)</f>
        <v>0</v>
      </c>
      <c r="K131" s="221" t="s">
        <v>184</v>
      </c>
      <c r="L131" s="70"/>
      <c r="M131" s="226" t="s">
        <v>21</v>
      </c>
      <c r="N131" s="227" t="s">
        <v>45</v>
      </c>
      <c r="O131" s="45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AR131" s="22" t="s">
        <v>185</v>
      </c>
      <c r="AT131" s="22" t="s">
        <v>180</v>
      </c>
      <c r="AU131" s="22" t="s">
        <v>84</v>
      </c>
      <c r="AY131" s="22" t="s">
        <v>178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22" t="s">
        <v>82</v>
      </c>
      <c r="BK131" s="230">
        <f>ROUND(I131*H131,2)</f>
        <v>0</v>
      </c>
      <c r="BL131" s="22" t="s">
        <v>185</v>
      </c>
      <c r="BM131" s="22" t="s">
        <v>748</v>
      </c>
    </row>
    <row r="132" s="11" customFormat="1">
      <c r="B132" s="231"/>
      <c r="C132" s="232"/>
      <c r="D132" s="233" t="s">
        <v>187</v>
      </c>
      <c r="E132" s="234" t="s">
        <v>21</v>
      </c>
      <c r="F132" s="235" t="s">
        <v>737</v>
      </c>
      <c r="G132" s="232"/>
      <c r="H132" s="234" t="s">
        <v>21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AT132" s="241" t="s">
        <v>187</v>
      </c>
      <c r="AU132" s="241" t="s">
        <v>84</v>
      </c>
      <c r="AV132" s="11" t="s">
        <v>82</v>
      </c>
      <c r="AW132" s="11" t="s">
        <v>37</v>
      </c>
      <c r="AX132" s="11" t="s">
        <v>74</v>
      </c>
      <c r="AY132" s="241" t="s">
        <v>178</v>
      </c>
    </row>
    <row r="133" s="12" customFormat="1">
      <c r="B133" s="242"/>
      <c r="C133" s="243"/>
      <c r="D133" s="233" t="s">
        <v>187</v>
      </c>
      <c r="E133" s="244" t="s">
        <v>21</v>
      </c>
      <c r="F133" s="245" t="s">
        <v>738</v>
      </c>
      <c r="G133" s="243"/>
      <c r="H133" s="246">
        <v>3.2189999999999999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AT133" s="252" t="s">
        <v>187</v>
      </c>
      <c r="AU133" s="252" t="s">
        <v>84</v>
      </c>
      <c r="AV133" s="12" t="s">
        <v>84</v>
      </c>
      <c r="AW133" s="12" t="s">
        <v>37</v>
      </c>
      <c r="AX133" s="12" t="s">
        <v>82</v>
      </c>
      <c r="AY133" s="252" t="s">
        <v>178</v>
      </c>
    </row>
    <row r="134" s="1" customFormat="1" ht="25.5" customHeight="1">
      <c r="B134" s="44"/>
      <c r="C134" s="219" t="s">
        <v>129</v>
      </c>
      <c r="D134" s="219" t="s">
        <v>180</v>
      </c>
      <c r="E134" s="220" t="s">
        <v>718</v>
      </c>
      <c r="F134" s="221" t="s">
        <v>719</v>
      </c>
      <c r="G134" s="222" t="s">
        <v>235</v>
      </c>
      <c r="H134" s="223">
        <v>3.2189999999999999</v>
      </c>
      <c r="I134" s="224"/>
      <c r="J134" s="225">
        <f>ROUND(I134*H134,2)</f>
        <v>0</v>
      </c>
      <c r="K134" s="221" t="s">
        <v>184</v>
      </c>
      <c r="L134" s="70"/>
      <c r="M134" s="226" t="s">
        <v>21</v>
      </c>
      <c r="N134" s="227" t="s">
        <v>45</v>
      </c>
      <c r="O134" s="45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AR134" s="22" t="s">
        <v>185</v>
      </c>
      <c r="AT134" s="22" t="s">
        <v>180</v>
      </c>
      <c r="AU134" s="22" t="s">
        <v>84</v>
      </c>
      <c r="AY134" s="22" t="s">
        <v>178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22" t="s">
        <v>82</v>
      </c>
      <c r="BK134" s="230">
        <f>ROUND(I134*H134,2)</f>
        <v>0</v>
      </c>
      <c r="BL134" s="22" t="s">
        <v>185</v>
      </c>
      <c r="BM134" s="22" t="s">
        <v>749</v>
      </c>
    </row>
    <row r="135" s="12" customFormat="1">
      <c r="B135" s="242"/>
      <c r="C135" s="243"/>
      <c r="D135" s="233" t="s">
        <v>187</v>
      </c>
      <c r="E135" s="244" t="s">
        <v>21</v>
      </c>
      <c r="F135" s="245" t="s">
        <v>750</v>
      </c>
      <c r="G135" s="243"/>
      <c r="H135" s="246">
        <v>3.2189999999999999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AT135" s="252" t="s">
        <v>187</v>
      </c>
      <c r="AU135" s="252" t="s">
        <v>84</v>
      </c>
      <c r="AV135" s="12" t="s">
        <v>84</v>
      </c>
      <c r="AW135" s="12" t="s">
        <v>37</v>
      </c>
      <c r="AX135" s="12" t="s">
        <v>82</v>
      </c>
      <c r="AY135" s="252" t="s">
        <v>178</v>
      </c>
    </row>
    <row r="136" s="1" customFormat="1" ht="25.5" customHeight="1">
      <c r="B136" s="44"/>
      <c r="C136" s="219" t="s">
        <v>132</v>
      </c>
      <c r="D136" s="219" t="s">
        <v>180</v>
      </c>
      <c r="E136" s="220" t="s">
        <v>722</v>
      </c>
      <c r="F136" s="221" t="s">
        <v>723</v>
      </c>
      <c r="G136" s="222" t="s">
        <v>235</v>
      </c>
      <c r="H136" s="223">
        <v>61.161000000000001</v>
      </c>
      <c r="I136" s="224"/>
      <c r="J136" s="225">
        <f>ROUND(I136*H136,2)</f>
        <v>0</v>
      </c>
      <c r="K136" s="221" t="s">
        <v>184</v>
      </c>
      <c r="L136" s="70"/>
      <c r="M136" s="226" t="s">
        <v>21</v>
      </c>
      <c r="N136" s="227" t="s">
        <v>45</v>
      </c>
      <c r="O136" s="45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AR136" s="22" t="s">
        <v>185</v>
      </c>
      <c r="AT136" s="22" t="s">
        <v>180</v>
      </c>
      <c r="AU136" s="22" t="s">
        <v>84</v>
      </c>
      <c r="AY136" s="22" t="s">
        <v>178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22" t="s">
        <v>82</v>
      </c>
      <c r="BK136" s="230">
        <f>ROUND(I136*H136,2)</f>
        <v>0</v>
      </c>
      <c r="BL136" s="22" t="s">
        <v>185</v>
      </c>
      <c r="BM136" s="22" t="s">
        <v>751</v>
      </c>
    </row>
    <row r="137" s="12" customFormat="1">
      <c r="B137" s="242"/>
      <c r="C137" s="243"/>
      <c r="D137" s="233" t="s">
        <v>187</v>
      </c>
      <c r="E137" s="244" t="s">
        <v>21</v>
      </c>
      <c r="F137" s="245" t="s">
        <v>752</v>
      </c>
      <c r="G137" s="243"/>
      <c r="H137" s="246">
        <v>61.161000000000001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AT137" s="252" t="s">
        <v>187</v>
      </c>
      <c r="AU137" s="252" t="s">
        <v>84</v>
      </c>
      <c r="AV137" s="12" t="s">
        <v>84</v>
      </c>
      <c r="AW137" s="12" t="s">
        <v>37</v>
      </c>
      <c r="AX137" s="12" t="s">
        <v>82</v>
      </c>
      <c r="AY137" s="252" t="s">
        <v>178</v>
      </c>
    </row>
    <row r="138" s="1" customFormat="1" ht="25.5" customHeight="1">
      <c r="B138" s="44"/>
      <c r="C138" s="219" t="s">
        <v>135</v>
      </c>
      <c r="D138" s="219" t="s">
        <v>180</v>
      </c>
      <c r="E138" s="220" t="s">
        <v>726</v>
      </c>
      <c r="F138" s="221" t="s">
        <v>727</v>
      </c>
      <c r="G138" s="222" t="s">
        <v>235</v>
      </c>
      <c r="H138" s="223">
        <v>3.2189999999999999</v>
      </c>
      <c r="I138" s="224"/>
      <c r="J138" s="225">
        <f>ROUND(I138*H138,2)</f>
        <v>0</v>
      </c>
      <c r="K138" s="221" t="s">
        <v>184</v>
      </c>
      <c r="L138" s="70"/>
      <c r="M138" s="226" t="s">
        <v>21</v>
      </c>
      <c r="N138" s="227" t="s">
        <v>45</v>
      </c>
      <c r="O138" s="45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AR138" s="22" t="s">
        <v>185</v>
      </c>
      <c r="AT138" s="22" t="s">
        <v>180</v>
      </c>
      <c r="AU138" s="22" t="s">
        <v>84</v>
      </c>
      <c r="AY138" s="22" t="s">
        <v>178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22" t="s">
        <v>82</v>
      </c>
      <c r="BK138" s="230">
        <f>ROUND(I138*H138,2)</f>
        <v>0</v>
      </c>
      <c r="BL138" s="22" t="s">
        <v>185</v>
      </c>
      <c r="BM138" s="22" t="s">
        <v>753</v>
      </c>
    </row>
    <row r="139" s="12" customFormat="1">
      <c r="B139" s="242"/>
      <c r="C139" s="243"/>
      <c r="D139" s="233" t="s">
        <v>187</v>
      </c>
      <c r="E139" s="244" t="s">
        <v>21</v>
      </c>
      <c r="F139" s="245" t="s">
        <v>750</v>
      </c>
      <c r="G139" s="243"/>
      <c r="H139" s="246">
        <v>3.2189999999999999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AT139" s="252" t="s">
        <v>187</v>
      </c>
      <c r="AU139" s="252" t="s">
        <v>84</v>
      </c>
      <c r="AV139" s="12" t="s">
        <v>84</v>
      </c>
      <c r="AW139" s="12" t="s">
        <v>37</v>
      </c>
      <c r="AX139" s="12" t="s">
        <v>82</v>
      </c>
      <c r="AY139" s="252" t="s">
        <v>178</v>
      </c>
    </row>
    <row r="140" s="10" customFormat="1" ht="29.88" customHeight="1">
      <c r="B140" s="203"/>
      <c r="C140" s="204"/>
      <c r="D140" s="205" t="s">
        <v>73</v>
      </c>
      <c r="E140" s="217" t="s">
        <v>103</v>
      </c>
      <c r="F140" s="217" t="s">
        <v>754</v>
      </c>
      <c r="G140" s="204"/>
      <c r="H140" s="204"/>
      <c r="I140" s="207"/>
      <c r="J140" s="218">
        <f>BK140</f>
        <v>0</v>
      </c>
      <c r="K140" s="204"/>
      <c r="L140" s="209"/>
      <c r="M140" s="210"/>
      <c r="N140" s="211"/>
      <c r="O140" s="211"/>
      <c r="P140" s="212">
        <f>SUM(P141:P144)</f>
        <v>0</v>
      </c>
      <c r="Q140" s="211"/>
      <c r="R140" s="212">
        <f>SUM(R141:R144)</f>
        <v>0</v>
      </c>
      <c r="S140" s="211"/>
      <c r="T140" s="213">
        <f>SUM(T141:T144)</f>
        <v>0</v>
      </c>
      <c r="AR140" s="214" t="s">
        <v>82</v>
      </c>
      <c r="AT140" s="215" t="s">
        <v>73</v>
      </c>
      <c r="AU140" s="215" t="s">
        <v>82</v>
      </c>
      <c r="AY140" s="214" t="s">
        <v>178</v>
      </c>
      <c r="BK140" s="216">
        <f>SUM(BK141:BK144)</f>
        <v>0</v>
      </c>
    </row>
    <row r="141" s="1" customFormat="1" ht="16.5" customHeight="1">
      <c r="B141" s="44"/>
      <c r="C141" s="219" t="s">
        <v>138</v>
      </c>
      <c r="D141" s="219" t="s">
        <v>180</v>
      </c>
      <c r="E141" s="220" t="s">
        <v>755</v>
      </c>
      <c r="F141" s="221" t="s">
        <v>756</v>
      </c>
      <c r="G141" s="222" t="s">
        <v>198</v>
      </c>
      <c r="H141" s="223">
        <v>1</v>
      </c>
      <c r="I141" s="224"/>
      <c r="J141" s="225">
        <f>ROUND(I141*H141,2)</f>
        <v>0</v>
      </c>
      <c r="K141" s="221" t="s">
        <v>199</v>
      </c>
      <c r="L141" s="70"/>
      <c r="M141" s="226" t="s">
        <v>21</v>
      </c>
      <c r="N141" s="227" t="s">
        <v>45</v>
      </c>
      <c r="O141" s="45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AR141" s="22" t="s">
        <v>185</v>
      </c>
      <c r="AT141" s="22" t="s">
        <v>180</v>
      </c>
      <c r="AU141" s="22" t="s">
        <v>84</v>
      </c>
      <c r="AY141" s="22" t="s">
        <v>178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22" t="s">
        <v>82</v>
      </c>
      <c r="BK141" s="230">
        <f>ROUND(I141*H141,2)</f>
        <v>0</v>
      </c>
      <c r="BL141" s="22" t="s">
        <v>185</v>
      </c>
      <c r="BM141" s="22" t="s">
        <v>757</v>
      </c>
    </row>
    <row r="142" s="11" customFormat="1">
      <c r="B142" s="231"/>
      <c r="C142" s="232"/>
      <c r="D142" s="233" t="s">
        <v>187</v>
      </c>
      <c r="E142" s="234" t="s">
        <v>21</v>
      </c>
      <c r="F142" s="235" t="s">
        <v>758</v>
      </c>
      <c r="G142" s="232"/>
      <c r="H142" s="234" t="s">
        <v>21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AT142" s="241" t="s">
        <v>187</v>
      </c>
      <c r="AU142" s="241" t="s">
        <v>84</v>
      </c>
      <c r="AV142" s="11" t="s">
        <v>82</v>
      </c>
      <c r="AW142" s="11" t="s">
        <v>37</v>
      </c>
      <c r="AX142" s="11" t="s">
        <v>74</v>
      </c>
      <c r="AY142" s="241" t="s">
        <v>178</v>
      </c>
    </row>
    <row r="143" s="11" customFormat="1">
      <c r="B143" s="231"/>
      <c r="C143" s="232"/>
      <c r="D143" s="233" t="s">
        <v>187</v>
      </c>
      <c r="E143" s="234" t="s">
        <v>21</v>
      </c>
      <c r="F143" s="235" t="s">
        <v>759</v>
      </c>
      <c r="G143" s="232"/>
      <c r="H143" s="234" t="s">
        <v>21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AT143" s="241" t="s">
        <v>187</v>
      </c>
      <c r="AU143" s="241" t="s">
        <v>84</v>
      </c>
      <c r="AV143" s="11" t="s">
        <v>82</v>
      </c>
      <c r="AW143" s="11" t="s">
        <v>37</v>
      </c>
      <c r="AX143" s="11" t="s">
        <v>74</v>
      </c>
      <c r="AY143" s="241" t="s">
        <v>178</v>
      </c>
    </row>
    <row r="144" s="12" customFormat="1">
      <c r="B144" s="242"/>
      <c r="C144" s="243"/>
      <c r="D144" s="233" t="s">
        <v>187</v>
      </c>
      <c r="E144" s="244" t="s">
        <v>21</v>
      </c>
      <c r="F144" s="245" t="s">
        <v>82</v>
      </c>
      <c r="G144" s="243"/>
      <c r="H144" s="246">
        <v>1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AT144" s="252" t="s">
        <v>187</v>
      </c>
      <c r="AU144" s="252" t="s">
        <v>84</v>
      </c>
      <c r="AV144" s="12" t="s">
        <v>84</v>
      </c>
      <c r="AW144" s="12" t="s">
        <v>37</v>
      </c>
      <c r="AX144" s="12" t="s">
        <v>82</v>
      </c>
      <c r="AY144" s="252" t="s">
        <v>178</v>
      </c>
    </row>
    <row r="145" s="10" customFormat="1" ht="29.88" customHeight="1">
      <c r="B145" s="203"/>
      <c r="C145" s="204"/>
      <c r="D145" s="205" t="s">
        <v>73</v>
      </c>
      <c r="E145" s="217" t="s">
        <v>106</v>
      </c>
      <c r="F145" s="217" t="s">
        <v>760</v>
      </c>
      <c r="G145" s="204"/>
      <c r="H145" s="204"/>
      <c r="I145" s="207"/>
      <c r="J145" s="218">
        <f>BK145</f>
        <v>0</v>
      </c>
      <c r="K145" s="204"/>
      <c r="L145" s="209"/>
      <c r="M145" s="210"/>
      <c r="N145" s="211"/>
      <c r="O145" s="211"/>
      <c r="P145" s="212">
        <f>SUM(P146:P149)</f>
        <v>0</v>
      </c>
      <c r="Q145" s="211"/>
      <c r="R145" s="212">
        <f>SUM(R146:R149)</f>
        <v>0</v>
      </c>
      <c r="S145" s="211"/>
      <c r="T145" s="213">
        <f>SUM(T146:T149)</f>
        <v>0</v>
      </c>
      <c r="AR145" s="214" t="s">
        <v>82</v>
      </c>
      <c r="AT145" s="215" t="s">
        <v>73</v>
      </c>
      <c r="AU145" s="215" t="s">
        <v>82</v>
      </c>
      <c r="AY145" s="214" t="s">
        <v>178</v>
      </c>
      <c r="BK145" s="216">
        <f>SUM(BK146:BK149)</f>
        <v>0</v>
      </c>
    </row>
    <row r="146" s="1" customFormat="1" ht="16.5" customHeight="1">
      <c r="B146" s="44"/>
      <c r="C146" s="219" t="s">
        <v>9</v>
      </c>
      <c r="D146" s="219" t="s">
        <v>180</v>
      </c>
      <c r="E146" s="220" t="s">
        <v>761</v>
      </c>
      <c r="F146" s="221" t="s">
        <v>762</v>
      </c>
      <c r="G146" s="222" t="s">
        <v>198</v>
      </c>
      <c r="H146" s="223">
        <v>1</v>
      </c>
      <c r="I146" s="224"/>
      <c r="J146" s="225">
        <f>ROUND(I146*H146,2)</f>
        <v>0</v>
      </c>
      <c r="K146" s="221" t="s">
        <v>199</v>
      </c>
      <c r="L146" s="70"/>
      <c r="M146" s="226" t="s">
        <v>21</v>
      </c>
      <c r="N146" s="227" t="s">
        <v>45</v>
      </c>
      <c r="O146" s="45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AR146" s="22" t="s">
        <v>185</v>
      </c>
      <c r="AT146" s="22" t="s">
        <v>180</v>
      </c>
      <c r="AU146" s="22" t="s">
        <v>84</v>
      </c>
      <c r="AY146" s="22" t="s">
        <v>178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22" t="s">
        <v>82</v>
      </c>
      <c r="BK146" s="230">
        <f>ROUND(I146*H146,2)</f>
        <v>0</v>
      </c>
      <c r="BL146" s="22" t="s">
        <v>185</v>
      </c>
      <c r="BM146" s="22" t="s">
        <v>763</v>
      </c>
    </row>
    <row r="147" s="11" customFormat="1">
      <c r="B147" s="231"/>
      <c r="C147" s="232"/>
      <c r="D147" s="233" t="s">
        <v>187</v>
      </c>
      <c r="E147" s="234" t="s">
        <v>21</v>
      </c>
      <c r="F147" s="235" t="s">
        <v>764</v>
      </c>
      <c r="G147" s="232"/>
      <c r="H147" s="234" t="s">
        <v>21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AT147" s="241" t="s">
        <v>187</v>
      </c>
      <c r="AU147" s="241" t="s">
        <v>84</v>
      </c>
      <c r="AV147" s="11" t="s">
        <v>82</v>
      </c>
      <c r="AW147" s="11" t="s">
        <v>37</v>
      </c>
      <c r="AX147" s="11" t="s">
        <v>74</v>
      </c>
      <c r="AY147" s="241" t="s">
        <v>178</v>
      </c>
    </row>
    <row r="148" s="11" customFormat="1">
      <c r="B148" s="231"/>
      <c r="C148" s="232"/>
      <c r="D148" s="233" t="s">
        <v>187</v>
      </c>
      <c r="E148" s="234" t="s">
        <v>21</v>
      </c>
      <c r="F148" s="235" t="s">
        <v>765</v>
      </c>
      <c r="G148" s="232"/>
      <c r="H148" s="234" t="s">
        <v>21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AT148" s="241" t="s">
        <v>187</v>
      </c>
      <c r="AU148" s="241" t="s">
        <v>84</v>
      </c>
      <c r="AV148" s="11" t="s">
        <v>82</v>
      </c>
      <c r="AW148" s="11" t="s">
        <v>37</v>
      </c>
      <c r="AX148" s="11" t="s">
        <v>74</v>
      </c>
      <c r="AY148" s="241" t="s">
        <v>178</v>
      </c>
    </row>
    <row r="149" s="12" customFormat="1">
      <c r="B149" s="242"/>
      <c r="C149" s="243"/>
      <c r="D149" s="233" t="s">
        <v>187</v>
      </c>
      <c r="E149" s="244" t="s">
        <v>21</v>
      </c>
      <c r="F149" s="245" t="s">
        <v>82</v>
      </c>
      <c r="G149" s="243"/>
      <c r="H149" s="246">
        <v>1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AT149" s="252" t="s">
        <v>187</v>
      </c>
      <c r="AU149" s="252" t="s">
        <v>84</v>
      </c>
      <c r="AV149" s="12" t="s">
        <v>84</v>
      </c>
      <c r="AW149" s="12" t="s">
        <v>37</v>
      </c>
      <c r="AX149" s="12" t="s">
        <v>82</v>
      </c>
      <c r="AY149" s="252" t="s">
        <v>178</v>
      </c>
    </row>
    <row r="150" s="10" customFormat="1" ht="29.88" customHeight="1">
      <c r="B150" s="203"/>
      <c r="C150" s="204"/>
      <c r="D150" s="205" t="s">
        <v>73</v>
      </c>
      <c r="E150" s="217" t="s">
        <v>109</v>
      </c>
      <c r="F150" s="217" t="s">
        <v>766</v>
      </c>
      <c r="G150" s="204"/>
      <c r="H150" s="204"/>
      <c r="I150" s="207"/>
      <c r="J150" s="218">
        <f>BK150</f>
        <v>0</v>
      </c>
      <c r="K150" s="204"/>
      <c r="L150" s="209"/>
      <c r="M150" s="210"/>
      <c r="N150" s="211"/>
      <c r="O150" s="211"/>
      <c r="P150" s="212">
        <f>SUM(P151:P154)</f>
        <v>0</v>
      </c>
      <c r="Q150" s="211"/>
      <c r="R150" s="212">
        <f>SUM(R151:R154)</f>
        <v>0</v>
      </c>
      <c r="S150" s="211"/>
      <c r="T150" s="213">
        <f>SUM(T151:T154)</f>
        <v>0</v>
      </c>
      <c r="AR150" s="214" t="s">
        <v>82</v>
      </c>
      <c r="AT150" s="215" t="s">
        <v>73</v>
      </c>
      <c r="AU150" s="215" t="s">
        <v>82</v>
      </c>
      <c r="AY150" s="214" t="s">
        <v>178</v>
      </c>
      <c r="BK150" s="216">
        <f>SUM(BK151:BK154)</f>
        <v>0</v>
      </c>
    </row>
    <row r="151" s="1" customFormat="1" ht="16.5" customHeight="1">
      <c r="B151" s="44"/>
      <c r="C151" s="219" t="s">
        <v>143</v>
      </c>
      <c r="D151" s="219" t="s">
        <v>180</v>
      </c>
      <c r="E151" s="220" t="s">
        <v>767</v>
      </c>
      <c r="F151" s="221" t="s">
        <v>768</v>
      </c>
      <c r="G151" s="222" t="s">
        <v>198</v>
      </c>
      <c r="H151" s="223">
        <v>1</v>
      </c>
      <c r="I151" s="224"/>
      <c r="J151" s="225">
        <f>ROUND(I151*H151,2)</f>
        <v>0</v>
      </c>
      <c r="K151" s="221" t="s">
        <v>199</v>
      </c>
      <c r="L151" s="70"/>
      <c r="M151" s="226" t="s">
        <v>21</v>
      </c>
      <c r="N151" s="227" t="s">
        <v>45</v>
      </c>
      <c r="O151" s="45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AR151" s="22" t="s">
        <v>185</v>
      </c>
      <c r="AT151" s="22" t="s">
        <v>180</v>
      </c>
      <c r="AU151" s="22" t="s">
        <v>84</v>
      </c>
      <c r="AY151" s="22" t="s">
        <v>178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22" t="s">
        <v>82</v>
      </c>
      <c r="BK151" s="230">
        <f>ROUND(I151*H151,2)</f>
        <v>0</v>
      </c>
      <c r="BL151" s="22" t="s">
        <v>185</v>
      </c>
      <c r="BM151" s="22" t="s">
        <v>769</v>
      </c>
    </row>
    <row r="152" s="11" customFormat="1">
      <c r="B152" s="231"/>
      <c r="C152" s="232"/>
      <c r="D152" s="233" t="s">
        <v>187</v>
      </c>
      <c r="E152" s="234" t="s">
        <v>21</v>
      </c>
      <c r="F152" s="235" t="s">
        <v>770</v>
      </c>
      <c r="G152" s="232"/>
      <c r="H152" s="234" t="s">
        <v>21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AT152" s="241" t="s">
        <v>187</v>
      </c>
      <c r="AU152" s="241" t="s">
        <v>84</v>
      </c>
      <c r="AV152" s="11" t="s">
        <v>82</v>
      </c>
      <c r="AW152" s="11" t="s">
        <v>37</v>
      </c>
      <c r="AX152" s="11" t="s">
        <v>74</v>
      </c>
      <c r="AY152" s="241" t="s">
        <v>178</v>
      </c>
    </row>
    <row r="153" s="11" customFormat="1">
      <c r="B153" s="231"/>
      <c r="C153" s="232"/>
      <c r="D153" s="233" t="s">
        <v>187</v>
      </c>
      <c r="E153" s="234" t="s">
        <v>21</v>
      </c>
      <c r="F153" s="235" t="s">
        <v>734</v>
      </c>
      <c r="G153" s="232"/>
      <c r="H153" s="234" t="s">
        <v>21</v>
      </c>
      <c r="I153" s="236"/>
      <c r="J153" s="232"/>
      <c r="K153" s="232"/>
      <c r="L153" s="237"/>
      <c r="M153" s="238"/>
      <c r="N153" s="239"/>
      <c r="O153" s="239"/>
      <c r="P153" s="239"/>
      <c r="Q153" s="239"/>
      <c r="R153" s="239"/>
      <c r="S153" s="239"/>
      <c r="T153" s="240"/>
      <c r="AT153" s="241" t="s">
        <v>187</v>
      </c>
      <c r="AU153" s="241" t="s">
        <v>84</v>
      </c>
      <c r="AV153" s="11" t="s">
        <v>82</v>
      </c>
      <c r="AW153" s="11" t="s">
        <v>37</v>
      </c>
      <c r="AX153" s="11" t="s">
        <v>74</v>
      </c>
      <c r="AY153" s="241" t="s">
        <v>178</v>
      </c>
    </row>
    <row r="154" s="12" customFormat="1">
      <c r="B154" s="242"/>
      <c r="C154" s="243"/>
      <c r="D154" s="233" t="s">
        <v>187</v>
      </c>
      <c r="E154" s="244" t="s">
        <v>21</v>
      </c>
      <c r="F154" s="245" t="s">
        <v>82</v>
      </c>
      <c r="G154" s="243"/>
      <c r="H154" s="246">
        <v>1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AT154" s="252" t="s">
        <v>187</v>
      </c>
      <c r="AU154" s="252" t="s">
        <v>84</v>
      </c>
      <c r="AV154" s="12" t="s">
        <v>84</v>
      </c>
      <c r="AW154" s="12" t="s">
        <v>37</v>
      </c>
      <c r="AX154" s="12" t="s">
        <v>82</v>
      </c>
      <c r="AY154" s="252" t="s">
        <v>178</v>
      </c>
    </row>
    <row r="155" s="10" customFormat="1" ht="29.88" customHeight="1">
      <c r="B155" s="203"/>
      <c r="C155" s="204"/>
      <c r="D155" s="205" t="s">
        <v>73</v>
      </c>
      <c r="E155" s="217" t="s">
        <v>112</v>
      </c>
      <c r="F155" s="217" t="s">
        <v>760</v>
      </c>
      <c r="G155" s="204"/>
      <c r="H155" s="204"/>
      <c r="I155" s="207"/>
      <c r="J155" s="218">
        <f>BK155</f>
        <v>0</v>
      </c>
      <c r="K155" s="204"/>
      <c r="L155" s="209"/>
      <c r="M155" s="210"/>
      <c r="N155" s="211"/>
      <c r="O155" s="211"/>
      <c r="P155" s="212">
        <f>SUM(P156:P159)</f>
        <v>0</v>
      </c>
      <c r="Q155" s="211"/>
      <c r="R155" s="212">
        <f>SUM(R156:R159)</f>
        <v>0</v>
      </c>
      <c r="S155" s="211"/>
      <c r="T155" s="213">
        <f>SUM(T156:T159)</f>
        <v>0</v>
      </c>
      <c r="AR155" s="214" t="s">
        <v>82</v>
      </c>
      <c r="AT155" s="215" t="s">
        <v>73</v>
      </c>
      <c r="AU155" s="215" t="s">
        <v>82</v>
      </c>
      <c r="AY155" s="214" t="s">
        <v>178</v>
      </c>
      <c r="BK155" s="216">
        <f>SUM(BK156:BK159)</f>
        <v>0</v>
      </c>
    </row>
    <row r="156" s="1" customFormat="1" ht="16.5" customHeight="1">
      <c r="B156" s="44"/>
      <c r="C156" s="219" t="s">
        <v>389</v>
      </c>
      <c r="D156" s="219" t="s">
        <v>180</v>
      </c>
      <c r="E156" s="220" t="s">
        <v>771</v>
      </c>
      <c r="F156" s="221" t="s">
        <v>762</v>
      </c>
      <c r="G156" s="222" t="s">
        <v>198</v>
      </c>
      <c r="H156" s="223">
        <v>1</v>
      </c>
      <c r="I156" s="224"/>
      <c r="J156" s="225">
        <f>ROUND(I156*H156,2)</f>
        <v>0</v>
      </c>
      <c r="K156" s="221" t="s">
        <v>199</v>
      </c>
      <c r="L156" s="70"/>
      <c r="M156" s="226" t="s">
        <v>21</v>
      </c>
      <c r="N156" s="227" t="s">
        <v>45</v>
      </c>
      <c r="O156" s="45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AR156" s="22" t="s">
        <v>185</v>
      </c>
      <c r="AT156" s="22" t="s">
        <v>180</v>
      </c>
      <c r="AU156" s="22" t="s">
        <v>84</v>
      </c>
      <c r="AY156" s="22" t="s">
        <v>178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22" t="s">
        <v>82</v>
      </c>
      <c r="BK156" s="230">
        <f>ROUND(I156*H156,2)</f>
        <v>0</v>
      </c>
      <c r="BL156" s="22" t="s">
        <v>185</v>
      </c>
      <c r="BM156" s="22" t="s">
        <v>772</v>
      </c>
    </row>
    <row r="157" s="11" customFormat="1">
      <c r="B157" s="231"/>
      <c r="C157" s="232"/>
      <c r="D157" s="233" t="s">
        <v>187</v>
      </c>
      <c r="E157" s="234" t="s">
        <v>21</v>
      </c>
      <c r="F157" s="235" t="s">
        <v>773</v>
      </c>
      <c r="G157" s="232"/>
      <c r="H157" s="234" t="s">
        <v>21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AT157" s="241" t="s">
        <v>187</v>
      </c>
      <c r="AU157" s="241" t="s">
        <v>84</v>
      </c>
      <c r="AV157" s="11" t="s">
        <v>82</v>
      </c>
      <c r="AW157" s="11" t="s">
        <v>37</v>
      </c>
      <c r="AX157" s="11" t="s">
        <v>74</v>
      </c>
      <c r="AY157" s="241" t="s">
        <v>178</v>
      </c>
    </row>
    <row r="158" s="11" customFormat="1">
      <c r="B158" s="231"/>
      <c r="C158" s="232"/>
      <c r="D158" s="233" t="s">
        <v>187</v>
      </c>
      <c r="E158" s="234" t="s">
        <v>21</v>
      </c>
      <c r="F158" s="235" t="s">
        <v>774</v>
      </c>
      <c r="G158" s="232"/>
      <c r="H158" s="234" t="s">
        <v>21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AT158" s="241" t="s">
        <v>187</v>
      </c>
      <c r="AU158" s="241" t="s">
        <v>84</v>
      </c>
      <c r="AV158" s="11" t="s">
        <v>82</v>
      </c>
      <c r="AW158" s="11" t="s">
        <v>37</v>
      </c>
      <c r="AX158" s="11" t="s">
        <v>74</v>
      </c>
      <c r="AY158" s="241" t="s">
        <v>178</v>
      </c>
    </row>
    <row r="159" s="12" customFormat="1">
      <c r="B159" s="242"/>
      <c r="C159" s="243"/>
      <c r="D159" s="233" t="s">
        <v>187</v>
      </c>
      <c r="E159" s="244" t="s">
        <v>21</v>
      </c>
      <c r="F159" s="245" t="s">
        <v>82</v>
      </c>
      <c r="G159" s="243"/>
      <c r="H159" s="246">
        <v>1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AT159" s="252" t="s">
        <v>187</v>
      </c>
      <c r="AU159" s="252" t="s">
        <v>84</v>
      </c>
      <c r="AV159" s="12" t="s">
        <v>84</v>
      </c>
      <c r="AW159" s="12" t="s">
        <v>37</v>
      </c>
      <c r="AX159" s="12" t="s">
        <v>82</v>
      </c>
      <c r="AY159" s="252" t="s">
        <v>178</v>
      </c>
    </row>
    <row r="160" s="10" customFormat="1" ht="29.88" customHeight="1">
      <c r="B160" s="203"/>
      <c r="C160" s="204"/>
      <c r="D160" s="205" t="s">
        <v>73</v>
      </c>
      <c r="E160" s="217" t="s">
        <v>115</v>
      </c>
      <c r="F160" s="217" t="s">
        <v>766</v>
      </c>
      <c r="G160" s="204"/>
      <c r="H160" s="204"/>
      <c r="I160" s="207"/>
      <c r="J160" s="218">
        <f>BK160</f>
        <v>0</v>
      </c>
      <c r="K160" s="204"/>
      <c r="L160" s="209"/>
      <c r="M160" s="210"/>
      <c r="N160" s="211"/>
      <c r="O160" s="211"/>
      <c r="P160" s="212">
        <f>SUM(P161:P164)</f>
        <v>0</v>
      </c>
      <c r="Q160" s="211"/>
      <c r="R160" s="212">
        <f>SUM(R161:R164)</f>
        <v>0</v>
      </c>
      <c r="S160" s="211"/>
      <c r="T160" s="213">
        <f>SUM(T161:T164)</f>
        <v>0</v>
      </c>
      <c r="AR160" s="214" t="s">
        <v>82</v>
      </c>
      <c r="AT160" s="215" t="s">
        <v>73</v>
      </c>
      <c r="AU160" s="215" t="s">
        <v>82</v>
      </c>
      <c r="AY160" s="214" t="s">
        <v>178</v>
      </c>
      <c r="BK160" s="216">
        <f>SUM(BK161:BK164)</f>
        <v>0</v>
      </c>
    </row>
    <row r="161" s="1" customFormat="1" ht="16.5" customHeight="1">
      <c r="B161" s="44"/>
      <c r="C161" s="219" t="s">
        <v>775</v>
      </c>
      <c r="D161" s="219" t="s">
        <v>180</v>
      </c>
      <c r="E161" s="220" t="s">
        <v>776</v>
      </c>
      <c r="F161" s="221" t="s">
        <v>768</v>
      </c>
      <c r="G161" s="222" t="s">
        <v>198</v>
      </c>
      <c r="H161" s="223">
        <v>1</v>
      </c>
      <c r="I161" s="224"/>
      <c r="J161" s="225">
        <f>ROUND(I161*H161,2)</f>
        <v>0</v>
      </c>
      <c r="K161" s="221" t="s">
        <v>199</v>
      </c>
      <c r="L161" s="70"/>
      <c r="M161" s="226" t="s">
        <v>21</v>
      </c>
      <c r="N161" s="227" t="s">
        <v>45</v>
      </c>
      <c r="O161" s="45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AR161" s="22" t="s">
        <v>185</v>
      </c>
      <c r="AT161" s="22" t="s">
        <v>180</v>
      </c>
      <c r="AU161" s="22" t="s">
        <v>84</v>
      </c>
      <c r="AY161" s="22" t="s">
        <v>178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22" t="s">
        <v>82</v>
      </c>
      <c r="BK161" s="230">
        <f>ROUND(I161*H161,2)</f>
        <v>0</v>
      </c>
      <c r="BL161" s="22" t="s">
        <v>185</v>
      </c>
      <c r="BM161" s="22" t="s">
        <v>777</v>
      </c>
    </row>
    <row r="162" s="11" customFormat="1">
      <c r="B162" s="231"/>
      <c r="C162" s="232"/>
      <c r="D162" s="233" t="s">
        <v>187</v>
      </c>
      <c r="E162" s="234" t="s">
        <v>21</v>
      </c>
      <c r="F162" s="235" t="s">
        <v>778</v>
      </c>
      <c r="G162" s="232"/>
      <c r="H162" s="234" t="s">
        <v>21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AT162" s="241" t="s">
        <v>187</v>
      </c>
      <c r="AU162" s="241" t="s">
        <v>84</v>
      </c>
      <c r="AV162" s="11" t="s">
        <v>82</v>
      </c>
      <c r="AW162" s="11" t="s">
        <v>37</v>
      </c>
      <c r="AX162" s="11" t="s">
        <v>74</v>
      </c>
      <c r="AY162" s="241" t="s">
        <v>178</v>
      </c>
    </row>
    <row r="163" s="11" customFormat="1">
      <c r="B163" s="231"/>
      <c r="C163" s="232"/>
      <c r="D163" s="233" t="s">
        <v>187</v>
      </c>
      <c r="E163" s="234" t="s">
        <v>21</v>
      </c>
      <c r="F163" s="235" t="s">
        <v>734</v>
      </c>
      <c r="G163" s="232"/>
      <c r="H163" s="234" t="s">
        <v>21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AT163" s="241" t="s">
        <v>187</v>
      </c>
      <c r="AU163" s="241" t="s">
        <v>84</v>
      </c>
      <c r="AV163" s="11" t="s">
        <v>82</v>
      </c>
      <c r="AW163" s="11" t="s">
        <v>37</v>
      </c>
      <c r="AX163" s="11" t="s">
        <v>74</v>
      </c>
      <c r="AY163" s="241" t="s">
        <v>178</v>
      </c>
    </row>
    <row r="164" s="12" customFormat="1">
      <c r="B164" s="242"/>
      <c r="C164" s="243"/>
      <c r="D164" s="233" t="s">
        <v>187</v>
      </c>
      <c r="E164" s="244" t="s">
        <v>21</v>
      </c>
      <c r="F164" s="245" t="s">
        <v>82</v>
      </c>
      <c r="G164" s="243"/>
      <c r="H164" s="246">
        <v>1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AT164" s="252" t="s">
        <v>187</v>
      </c>
      <c r="AU164" s="252" t="s">
        <v>84</v>
      </c>
      <c r="AV164" s="12" t="s">
        <v>84</v>
      </c>
      <c r="AW164" s="12" t="s">
        <v>37</v>
      </c>
      <c r="AX164" s="12" t="s">
        <v>82</v>
      </c>
      <c r="AY164" s="252" t="s">
        <v>178</v>
      </c>
    </row>
    <row r="165" s="10" customFormat="1" ht="29.88" customHeight="1">
      <c r="B165" s="203"/>
      <c r="C165" s="204"/>
      <c r="D165" s="205" t="s">
        <v>73</v>
      </c>
      <c r="E165" s="217" t="s">
        <v>118</v>
      </c>
      <c r="F165" s="217" t="s">
        <v>779</v>
      </c>
      <c r="G165" s="204"/>
      <c r="H165" s="204"/>
      <c r="I165" s="207"/>
      <c r="J165" s="218">
        <f>BK165</f>
        <v>0</v>
      </c>
      <c r="K165" s="204"/>
      <c r="L165" s="209"/>
      <c r="M165" s="210"/>
      <c r="N165" s="211"/>
      <c r="O165" s="211"/>
      <c r="P165" s="212">
        <f>P166+SUM(P167:P170)</f>
        <v>0</v>
      </c>
      <c r="Q165" s="211"/>
      <c r="R165" s="212">
        <f>R166+SUM(R167:R170)</f>
        <v>0</v>
      </c>
      <c r="S165" s="211"/>
      <c r="T165" s="213">
        <f>T166+SUM(T167:T170)</f>
        <v>0</v>
      </c>
      <c r="AR165" s="214" t="s">
        <v>82</v>
      </c>
      <c r="AT165" s="215" t="s">
        <v>73</v>
      </c>
      <c r="AU165" s="215" t="s">
        <v>82</v>
      </c>
      <c r="AY165" s="214" t="s">
        <v>178</v>
      </c>
      <c r="BK165" s="216">
        <f>BK166+SUM(BK167:BK170)</f>
        <v>0</v>
      </c>
    </row>
    <row r="166" s="1" customFormat="1" ht="16.5" customHeight="1">
      <c r="B166" s="44"/>
      <c r="C166" s="219" t="s">
        <v>353</v>
      </c>
      <c r="D166" s="219" t="s">
        <v>180</v>
      </c>
      <c r="E166" s="220" t="s">
        <v>780</v>
      </c>
      <c r="F166" s="221" t="s">
        <v>781</v>
      </c>
      <c r="G166" s="222" t="s">
        <v>198</v>
      </c>
      <c r="H166" s="223">
        <v>1</v>
      </c>
      <c r="I166" s="224"/>
      <c r="J166" s="225">
        <f>ROUND(I166*H166,2)</f>
        <v>0</v>
      </c>
      <c r="K166" s="221" t="s">
        <v>199</v>
      </c>
      <c r="L166" s="70"/>
      <c r="M166" s="226" t="s">
        <v>21</v>
      </c>
      <c r="N166" s="227" t="s">
        <v>45</v>
      </c>
      <c r="O166" s="45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AR166" s="22" t="s">
        <v>185</v>
      </c>
      <c r="AT166" s="22" t="s">
        <v>180</v>
      </c>
      <c r="AU166" s="22" t="s">
        <v>84</v>
      </c>
      <c r="AY166" s="22" t="s">
        <v>178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22" t="s">
        <v>82</v>
      </c>
      <c r="BK166" s="230">
        <f>ROUND(I166*H166,2)</f>
        <v>0</v>
      </c>
      <c r="BL166" s="22" t="s">
        <v>185</v>
      </c>
      <c r="BM166" s="22" t="s">
        <v>782</v>
      </c>
    </row>
    <row r="167" s="11" customFormat="1">
      <c r="B167" s="231"/>
      <c r="C167" s="232"/>
      <c r="D167" s="233" t="s">
        <v>187</v>
      </c>
      <c r="E167" s="234" t="s">
        <v>21</v>
      </c>
      <c r="F167" s="235" t="s">
        <v>783</v>
      </c>
      <c r="G167" s="232"/>
      <c r="H167" s="234" t="s">
        <v>21</v>
      </c>
      <c r="I167" s="236"/>
      <c r="J167" s="232"/>
      <c r="K167" s="232"/>
      <c r="L167" s="237"/>
      <c r="M167" s="238"/>
      <c r="N167" s="239"/>
      <c r="O167" s="239"/>
      <c r="P167" s="239"/>
      <c r="Q167" s="239"/>
      <c r="R167" s="239"/>
      <c r="S167" s="239"/>
      <c r="T167" s="240"/>
      <c r="AT167" s="241" t="s">
        <v>187</v>
      </c>
      <c r="AU167" s="241" t="s">
        <v>84</v>
      </c>
      <c r="AV167" s="11" t="s">
        <v>82</v>
      </c>
      <c r="AW167" s="11" t="s">
        <v>37</v>
      </c>
      <c r="AX167" s="11" t="s">
        <v>74</v>
      </c>
      <c r="AY167" s="241" t="s">
        <v>178</v>
      </c>
    </row>
    <row r="168" s="11" customFormat="1">
      <c r="B168" s="231"/>
      <c r="C168" s="232"/>
      <c r="D168" s="233" t="s">
        <v>187</v>
      </c>
      <c r="E168" s="234" t="s">
        <v>21</v>
      </c>
      <c r="F168" s="235" t="s">
        <v>734</v>
      </c>
      <c r="G168" s="232"/>
      <c r="H168" s="234" t="s">
        <v>21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AT168" s="241" t="s">
        <v>187</v>
      </c>
      <c r="AU168" s="241" t="s">
        <v>84</v>
      </c>
      <c r="AV168" s="11" t="s">
        <v>82</v>
      </c>
      <c r="AW168" s="11" t="s">
        <v>37</v>
      </c>
      <c r="AX168" s="11" t="s">
        <v>74</v>
      </c>
      <c r="AY168" s="241" t="s">
        <v>178</v>
      </c>
    </row>
    <row r="169" s="12" customFormat="1">
      <c r="B169" s="242"/>
      <c r="C169" s="243"/>
      <c r="D169" s="233" t="s">
        <v>187</v>
      </c>
      <c r="E169" s="244" t="s">
        <v>21</v>
      </c>
      <c r="F169" s="245" t="s">
        <v>82</v>
      </c>
      <c r="G169" s="243"/>
      <c r="H169" s="246">
        <v>1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AT169" s="252" t="s">
        <v>187</v>
      </c>
      <c r="AU169" s="252" t="s">
        <v>84</v>
      </c>
      <c r="AV169" s="12" t="s">
        <v>84</v>
      </c>
      <c r="AW169" s="12" t="s">
        <v>37</v>
      </c>
      <c r="AX169" s="12" t="s">
        <v>82</v>
      </c>
      <c r="AY169" s="252" t="s">
        <v>178</v>
      </c>
    </row>
    <row r="170" s="10" customFormat="1" ht="22.32" customHeight="1">
      <c r="B170" s="203"/>
      <c r="C170" s="204"/>
      <c r="D170" s="205" t="s">
        <v>73</v>
      </c>
      <c r="E170" s="217" t="s">
        <v>121</v>
      </c>
      <c r="F170" s="217" t="s">
        <v>784</v>
      </c>
      <c r="G170" s="204"/>
      <c r="H170" s="204"/>
      <c r="I170" s="207"/>
      <c r="J170" s="218">
        <f>BK170</f>
        <v>0</v>
      </c>
      <c r="K170" s="204"/>
      <c r="L170" s="209"/>
      <c r="M170" s="210"/>
      <c r="N170" s="211"/>
      <c r="O170" s="211"/>
      <c r="P170" s="212">
        <f>SUM(P171:P174)</f>
        <v>0</v>
      </c>
      <c r="Q170" s="211"/>
      <c r="R170" s="212">
        <f>SUM(R171:R174)</f>
        <v>0</v>
      </c>
      <c r="S170" s="211"/>
      <c r="T170" s="213">
        <f>SUM(T171:T174)</f>
        <v>0</v>
      </c>
      <c r="AR170" s="214" t="s">
        <v>82</v>
      </c>
      <c r="AT170" s="215" t="s">
        <v>73</v>
      </c>
      <c r="AU170" s="215" t="s">
        <v>84</v>
      </c>
      <c r="AY170" s="214" t="s">
        <v>178</v>
      </c>
      <c r="BK170" s="216">
        <f>SUM(BK171:BK174)</f>
        <v>0</v>
      </c>
    </row>
    <row r="171" s="1" customFormat="1" ht="16.5" customHeight="1">
      <c r="B171" s="44"/>
      <c r="C171" s="219" t="s">
        <v>392</v>
      </c>
      <c r="D171" s="219" t="s">
        <v>180</v>
      </c>
      <c r="E171" s="220" t="s">
        <v>785</v>
      </c>
      <c r="F171" s="221" t="s">
        <v>786</v>
      </c>
      <c r="G171" s="222" t="s">
        <v>198</v>
      </c>
      <c r="H171" s="223">
        <v>1</v>
      </c>
      <c r="I171" s="224"/>
      <c r="J171" s="225">
        <f>ROUND(I171*H171,2)</f>
        <v>0</v>
      </c>
      <c r="K171" s="221" t="s">
        <v>199</v>
      </c>
      <c r="L171" s="70"/>
      <c r="M171" s="226" t="s">
        <v>21</v>
      </c>
      <c r="N171" s="227" t="s">
        <v>45</v>
      </c>
      <c r="O171" s="45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AR171" s="22" t="s">
        <v>185</v>
      </c>
      <c r="AT171" s="22" t="s">
        <v>180</v>
      </c>
      <c r="AU171" s="22" t="s">
        <v>195</v>
      </c>
      <c r="AY171" s="22" t="s">
        <v>178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22" t="s">
        <v>82</v>
      </c>
      <c r="BK171" s="230">
        <f>ROUND(I171*H171,2)</f>
        <v>0</v>
      </c>
      <c r="BL171" s="22" t="s">
        <v>185</v>
      </c>
      <c r="BM171" s="22" t="s">
        <v>787</v>
      </c>
    </row>
    <row r="172" s="11" customFormat="1">
      <c r="B172" s="231"/>
      <c r="C172" s="232"/>
      <c r="D172" s="233" t="s">
        <v>187</v>
      </c>
      <c r="E172" s="234" t="s">
        <v>21</v>
      </c>
      <c r="F172" s="235" t="s">
        <v>788</v>
      </c>
      <c r="G172" s="232"/>
      <c r="H172" s="234" t="s">
        <v>21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AT172" s="241" t="s">
        <v>187</v>
      </c>
      <c r="AU172" s="241" t="s">
        <v>195</v>
      </c>
      <c r="AV172" s="11" t="s">
        <v>82</v>
      </c>
      <c r="AW172" s="11" t="s">
        <v>37</v>
      </c>
      <c r="AX172" s="11" t="s">
        <v>74</v>
      </c>
      <c r="AY172" s="241" t="s">
        <v>178</v>
      </c>
    </row>
    <row r="173" s="11" customFormat="1">
      <c r="B173" s="231"/>
      <c r="C173" s="232"/>
      <c r="D173" s="233" t="s">
        <v>187</v>
      </c>
      <c r="E173" s="234" t="s">
        <v>21</v>
      </c>
      <c r="F173" s="235" t="s">
        <v>734</v>
      </c>
      <c r="G173" s="232"/>
      <c r="H173" s="234" t="s">
        <v>21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AT173" s="241" t="s">
        <v>187</v>
      </c>
      <c r="AU173" s="241" t="s">
        <v>195</v>
      </c>
      <c r="AV173" s="11" t="s">
        <v>82</v>
      </c>
      <c r="AW173" s="11" t="s">
        <v>37</v>
      </c>
      <c r="AX173" s="11" t="s">
        <v>74</v>
      </c>
      <c r="AY173" s="241" t="s">
        <v>178</v>
      </c>
    </row>
    <row r="174" s="12" customFormat="1">
      <c r="B174" s="242"/>
      <c r="C174" s="243"/>
      <c r="D174" s="233" t="s">
        <v>187</v>
      </c>
      <c r="E174" s="244" t="s">
        <v>21</v>
      </c>
      <c r="F174" s="245" t="s">
        <v>82</v>
      </c>
      <c r="G174" s="243"/>
      <c r="H174" s="246">
        <v>1</v>
      </c>
      <c r="I174" s="247"/>
      <c r="J174" s="243"/>
      <c r="K174" s="243"/>
      <c r="L174" s="248"/>
      <c r="M174" s="263"/>
      <c r="N174" s="264"/>
      <c r="O174" s="264"/>
      <c r="P174" s="264"/>
      <c r="Q174" s="264"/>
      <c r="R174" s="264"/>
      <c r="S174" s="264"/>
      <c r="T174" s="265"/>
      <c r="AT174" s="252" t="s">
        <v>187</v>
      </c>
      <c r="AU174" s="252" t="s">
        <v>195</v>
      </c>
      <c r="AV174" s="12" t="s">
        <v>84</v>
      </c>
      <c r="AW174" s="12" t="s">
        <v>37</v>
      </c>
      <c r="AX174" s="12" t="s">
        <v>82</v>
      </c>
      <c r="AY174" s="252" t="s">
        <v>178</v>
      </c>
    </row>
    <row r="175" s="1" customFormat="1" ht="6.96" customHeight="1">
      <c r="B175" s="65"/>
      <c r="C175" s="66"/>
      <c r="D175" s="66"/>
      <c r="E175" s="66"/>
      <c r="F175" s="66"/>
      <c r="G175" s="66"/>
      <c r="H175" s="66"/>
      <c r="I175" s="164"/>
      <c r="J175" s="66"/>
      <c r="K175" s="66"/>
      <c r="L175" s="70"/>
    </row>
  </sheetData>
  <sheetProtection sheet="1" autoFilter="0" formatColumns="0" formatRows="0" objects="1" scenarios="1" spinCount="100000" saltValue="Wn+W1lbNse0kGQTzMU4iYEQcsmoGKIn5Zf0EGzuDuUzRWY+toR0JSXCW1XWhbRbkR0ZHfXw83yA6jICP8q1Sug==" hashValue="cYWZ1vaWfNH9z9WlMYcTokvljEbToeCyBs90HpMZ6odzZo5YFQTEKhOEhDTy/fzRrHkA3zisWx8Z/KBzSbLXuA==" algorithmName="SHA-512" password="CC35"/>
  <autoFilter ref="C86:K174"/>
  <mergeCells count="10">
    <mergeCell ref="E7:H7"/>
    <mergeCell ref="E9:H9"/>
    <mergeCell ref="E24:H24"/>
    <mergeCell ref="E45:H45"/>
    <mergeCell ref="E47:H47"/>
    <mergeCell ref="J51:J52"/>
    <mergeCell ref="E77:H77"/>
    <mergeCell ref="E79:H79"/>
    <mergeCell ref="G1:H1"/>
    <mergeCell ref="L2:V2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146</v>
      </c>
      <c r="G1" s="137" t="s">
        <v>147</v>
      </c>
      <c r="H1" s="137"/>
      <c r="I1" s="138"/>
      <c r="J1" s="137" t="s">
        <v>148</v>
      </c>
      <c r="K1" s="136" t="s">
        <v>149</v>
      </c>
      <c r="L1" s="137" t="s">
        <v>150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142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84</v>
      </c>
    </row>
    <row r="4" ht="36.96" customHeight="1">
      <c r="B4" s="26"/>
      <c r="C4" s="27"/>
      <c r="D4" s="28" t="s">
        <v>151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Rekonstrukce zahrady mateřské školky, MŠ Harmonie, Zlepšovatelů 1502/27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152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789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4" t="s">
        <v>25</v>
      </c>
      <c r="J12" s="145" t="str">
        <f>'Rekapitulace stavby'!AN8</f>
        <v>6. 12. 2018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4" t="s">
        <v>28</v>
      </c>
      <c r="J14" s="33" t="s">
        <v>29</v>
      </c>
      <c r="K14" s="49"/>
    </row>
    <row r="15" s="1" customFormat="1" ht="18" customHeight="1">
      <c r="B15" s="44"/>
      <c r="C15" s="45"/>
      <c r="D15" s="45"/>
      <c r="E15" s="33" t="s">
        <v>30</v>
      </c>
      <c r="F15" s="45"/>
      <c r="G15" s="45"/>
      <c r="H15" s="45"/>
      <c r="I15" s="144" t="s">
        <v>31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32</v>
      </c>
      <c r="E17" s="45"/>
      <c r="F17" s="45"/>
      <c r="G17" s="45"/>
      <c r="H17" s="45"/>
      <c r="I17" s="144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31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34</v>
      </c>
      <c r="E20" s="45"/>
      <c r="F20" s="45"/>
      <c r="G20" s="45"/>
      <c r="H20" s="45"/>
      <c r="I20" s="144" t="s">
        <v>28</v>
      </c>
      <c r="J20" s="33" t="s">
        <v>35</v>
      </c>
      <c r="K20" s="49"/>
    </row>
    <row r="21" s="1" customFormat="1" ht="18" customHeight="1">
      <c r="B21" s="44"/>
      <c r="C21" s="45"/>
      <c r="D21" s="45"/>
      <c r="E21" s="33" t="s">
        <v>36</v>
      </c>
      <c r="F21" s="45"/>
      <c r="G21" s="45"/>
      <c r="H21" s="45"/>
      <c r="I21" s="144" t="s">
        <v>31</v>
      </c>
      <c r="J21" s="33" t="s">
        <v>21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21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40</v>
      </c>
      <c r="E27" s="45"/>
      <c r="F27" s="45"/>
      <c r="G27" s="45"/>
      <c r="H27" s="45"/>
      <c r="I27" s="142"/>
      <c r="J27" s="153">
        <f>ROUND(J78,2)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42</v>
      </c>
      <c r="G29" s="45"/>
      <c r="H29" s="45"/>
      <c r="I29" s="154" t="s">
        <v>41</v>
      </c>
      <c r="J29" s="50" t="s">
        <v>43</v>
      </c>
      <c r="K29" s="49"/>
    </row>
    <row r="30" s="1" customFormat="1" ht="14.4" customHeight="1">
      <c r="B30" s="44"/>
      <c r="C30" s="45"/>
      <c r="D30" s="53" t="s">
        <v>44</v>
      </c>
      <c r="E30" s="53" t="s">
        <v>45</v>
      </c>
      <c r="F30" s="155">
        <f>ROUND(SUM(BE78:BE84), 2)</f>
        <v>0</v>
      </c>
      <c r="G30" s="45"/>
      <c r="H30" s="45"/>
      <c r="I30" s="156">
        <v>0.20999999999999999</v>
      </c>
      <c r="J30" s="155">
        <f>ROUND(ROUND((SUM(BE78:BE84)), 2)*I30, 2)</f>
        <v>0</v>
      </c>
      <c r="K30" s="49"/>
    </row>
    <row r="31" s="1" customFormat="1" ht="14.4" customHeight="1">
      <c r="B31" s="44"/>
      <c r="C31" s="45"/>
      <c r="D31" s="45"/>
      <c r="E31" s="53" t="s">
        <v>46</v>
      </c>
      <c r="F31" s="155">
        <f>ROUND(SUM(BF78:BF84), 2)</f>
        <v>0</v>
      </c>
      <c r="G31" s="45"/>
      <c r="H31" s="45"/>
      <c r="I31" s="156">
        <v>0.14999999999999999</v>
      </c>
      <c r="J31" s="155">
        <f>ROUND(ROUND((SUM(BF78:BF84)),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47</v>
      </c>
      <c r="F32" s="155">
        <f>ROUND(SUM(BG78:BG84),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48</v>
      </c>
      <c r="F33" s="155">
        <f>ROUND(SUM(BH78:BH84),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49</v>
      </c>
      <c r="F34" s="155">
        <f>ROUND(SUM(BI78:BI84),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50</v>
      </c>
      <c r="E36" s="96"/>
      <c r="F36" s="96"/>
      <c r="G36" s="159" t="s">
        <v>51</v>
      </c>
      <c r="H36" s="160" t="s">
        <v>52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154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Rekonstrukce zahrady mateřské školky, MŠ Harmonie, Zlepšovatelů 1502/27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152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21 - Ostatní náklady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číslo parcely 245/4</v>
      </c>
      <c r="G49" s="45"/>
      <c r="H49" s="45"/>
      <c r="I49" s="144" t="s">
        <v>25</v>
      </c>
      <c r="J49" s="145" t="str">
        <f>IF(J12="","",J12)</f>
        <v>6. 12. 2018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MŠ Harmonie</v>
      </c>
      <c r="G51" s="45"/>
      <c r="H51" s="45"/>
      <c r="I51" s="144" t="s">
        <v>34</v>
      </c>
      <c r="J51" s="42" t="str">
        <f>E21</f>
        <v>Ing. Dagmar Rudolfová, Ing. Miroslava Najman</v>
      </c>
      <c r="K51" s="49"/>
    </row>
    <row r="52" s="1" customFormat="1" ht="14.4" customHeight="1">
      <c r="B52" s="44"/>
      <c r="C52" s="38" t="s">
        <v>32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155</v>
      </c>
      <c r="D54" s="157"/>
      <c r="E54" s="157"/>
      <c r="F54" s="157"/>
      <c r="G54" s="157"/>
      <c r="H54" s="157"/>
      <c r="I54" s="171"/>
      <c r="J54" s="172" t="s">
        <v>156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157</v>
      </c>
      <c r="D56" s="45"/>
      <c r="E56" s="45"/>
      <c r="F56" s="45"/>
      <c r="G56" s="45"/>
      <c r="H56" s="45"/>
      <c r="I56" s="142"/>
      <c r="J56" s="153">
        <f>J78</f>
        <v>0</v>
      </c>
      <c r="K56" s="49"/>
      <c r="AU56" s="22" t="s">
        <v>158</v>
      </c>
    </row>
    <row r="57" s="7" customFormat="1" ht="24.96" customHeight="1">
      <c r="B57" s="175"/>
      <c r="C57" s="176"/>
      <c r="D57" s="177" t="s">
        <v>790</v>
      </c>
      <c r="E57" s="178"/>
      <c r="F57" s="178"/>
      <c r="G57" s="178"/>
      <c r="H57" s="178"/>
      <c r="I57" s="179"/>
      <c r="J57" s="180">
        <f>J79</f>
        <v>0</v>
      </c>
      <c r="K57" s="181"/>
    </row>
    <row r="58" s="8" customFormat="1" ht="19.92" customHeight="1">
      <c r="B58" s="182"/>
      <c r="C58" s="183"/>
      <c r="D58" s="184" t="s">
        <v>791</v>
      </c>
      <c r="E58" s="185"/>
      <c r="F58" s="185"/>
      <c r="G58" s="185"/>
      <c r="H58" s="185"/>
      <c r="I58" s="186"/>
      <c r="J58" s="187">
        <f>J80</f>
        <v>0</v>
      </c>
      <c r="K58" s="188"/>
    </row>
    <row r="59" s="1" customFormat="1" ht="21.84" customHeight="1">
      <c r="B59" s="44"/>
      <c r="C59" s="45"/>
      <c r="D59" s="45"/>
      <c r="E59" s="45"/>
      <c r="F59" s="45"/>
      <c r="G59" s="45"/>
      <c r="H59" s="45"/>
      <c r="I59" s="142"/>
      <c r="J59" s="45"/>
      <c r="K59" s="49"/>
    </row>
    <row r="60" s="1" customFormat="1" ht="6.96" customHeight="1">
      <c r="B60" s="65"/>
      <c r="C60" s="66"/>
      <c r="D60" s="66"/>
      <c r="E60" s="66"/>
      <c r="F60" s="66"/>
      <c r="G60" s="66"/>
      <c r="H60" s="66"/>
      <c r="I60" s="164"/>
      <c r="J60" s="66"/>
      <c r="K60" s="67"/>
    </row>
    <row r="64" s="1" customFormat="1" ht="6.96" customHeight="1">
      <c r="B64" s="68"/>
      <c r="C64" s="69"/>
      <c r="D64" s="69"/>
      <c r="E64" s="69"/>
      <c r="F64" s="69"/>
      <c r="G64" s="69"/>
      <c r="H64" s="69"/>
      <c r="I64" s="167"/>
      <c r="J64" s="69"/>
      <c r="K64" s="69"/>
      <c r="L64" s="70"/>
    </row>
    <row r="65" s="1" customFormat="1" ht="36.96" customHeight="1">
      <c r="B65" s="44"/>
      <c r="C65" s="71" t="s">
        <v>162</v>
      </c>
      <c r="D65" s="72"/>
      <c r="E65" s="72"/>
      <c r="F65" s="72"/>
      <c r="G65" s="72"/>
      <c r="H65" s="72"/>
      <c r="I65" s="189"/>
      <c r="J65" s="72"/>
      <c r="K65" s="72"/>
      <c r="L65" s="70"/>
    </row>
    <row r="66" s="1" customFormat="1" ht="6.96" customHeight="1">
      <c r="B66" s="44"/>
      <c r="C66" s="72"/>
      <c r="D66" s="72"/>
      <c r="E66" s="72"/>
      <c r="F66" s="72"/>
      <c r="G66" s="72"/>
      <c r="H66" s="72"/>
      <c r="I66" s="189"/>
      <c r="J66" s="72"/>
      <c r="K66" s="72"/>
      <c r="L66" s="70"/>
    </row>
    <row r="67" s="1" customFormat="1" ht="14.4" customHeight="1">
      <c r="B67" s="44"/>
      <c r="C67" s="74" t="s">
        <v>18</v>
      </c>
      <c r="D67" s="72"/>
      <c r="E67" s="72"/>
      <c r="F67" s="72"/>
      <c r="G67" s="72"/>
      <c r="H67" s="72"/>
      <c r="I67" s="189"/>
      <c r="J67" s="72"/>
      <c r="K67" s="72"/>
      <c r="L67" s="70"/>
    </row>
    <row r="68" s="1" customFormat="1" ht="16.5" customHeight="1">
      <c r="B68" s="44"/>
      <c r="C68" s="72"/>
      <c r="D68" s="72"/>
      <c r="E68" s="190" t="str">
        <f>E7</f>
        <v>Rekonstrukce zahrady mateřské školky, MŠ Harmonie, Zlepšovatelů 1502/27</v>
      </c>
      <c r="F68" s="74"/>
      <c r="G68" s="74"/>
      <c r="H68" s="74"/>
      <c r="I68" s="189"/>
      <c r="J68" s="72"/>
      <c r="K68" s="72"/>
      <c r="L68" s="70"/>
    </row>
    <row r="69" s="1" customFormat="1" ht="14.4" customHeight="1">
      <c r="B69" s="44"/>
      <c r="C69" s="74" t="s">
        <v>152</v>
      </c>
      <c r="D69" s="72"/>
      <c r="E69" s="72"/>
      <c r="F69" s="72"/>
      <c r="G69" s="72"/>
      <c r="H69" s="72"/>
      <c r="I69" s="189"/>
      <c r="J69" s="72"/>
      <c r="K69" s="72"/>
      <c r="L69" s="70"/>
    </row>
    <row r="70" s="1" customFormat="1" ht="17.25" customHeight="1">
      <c r="B70" s="44"/>
      <c r="C70" s="72"/>
      <c r="D70" s="72"/>
      <c r="E70" s="80" t="str">
        <f>E9</f>
        <v>21 - Ostatní náklady</v>
      </c>
      <c r="F70" s="72"/>
      <c r="G70" s="72"/>
      <c r="H70" s="72"/>
      <c r="I70" s="189"/>
      <c r="J70" s="72"/>
      <c r="K70" s="72"/>
      <c r="L70" s="70"/>
    </row>
    <row r="71" s="1" customFormat="1" ht="6.96" customHeight="1">
      <c r="B71" s="44"/>
      <c r="C71" s="72"/>
      <c r="D71" s="72"/>
      <c r="E71" s="72"/>
      <c r="F71" s="72"/>
      <c r="G71" s="72"/>
      <c r="H71" s="72"/>
      <c r="I71" s="189"/>
      <c r="J71" s="72"/>
      <c r="K71" s="72"/>
      <c r="L71" s="70"/>
    </row>
    <row r="72" s="1" customFormat="1" ht="18" customHeight="1">
      <c r="B72" s="44"/>
      <c r="C72" s="74" t="s">
        <v>23</v>
      </c>
      <c r="D72" s="72"/>
      <c r="E72" s="72"/>
      <c r="F72" s="191" t="str">
        <f>F12</f>
        <v>číslo parcely 245/4</v>
      </c>
      <c r="G72" s="72"/>
      <c r="H72" s="72"/>
      <c r="I72" s="192" t="s">
        <v>25</v>
      </c>
      <c r="J72" s="83" t="str">
        <f>IF(J12="","",J12)</f>
        <v>6. 12. 2018</v>
      </c>
      <c r="K72" s="72"/>
      <c r="L72" s="70"/>
    </row>
    <row r="73" s="1" customFormat="1" ht="6.96" customHeight="1">
      <c r="B73" s="44"/>
      <c r="C73" s="72"/>
      <c r="D73" s="72"/>
      <c r="E73" s="72"/>
      <c r="F73" s="72"/>
      <c r="G73" s="72"/>
      <c r="H73" s="72"/>
      <c r="I73" s="189"/>
      <c r="J73" s="72"/>
      <c r="K73" s="72"/>
      <c r="L73" s="70"/>
    </row>
    <row r="74" s="1" customFormat="1">
      <c r="B74" s="44"/>
      <c r="C74" s="74" t="s">
        <v>27</v>
      </c>
      <c r="D74" s="72"/>
      <c r="E74" s="72"/>
      <c r="F74" s="191" t="str">
        <f>E15</f>
        <v>MŠ Harmonie</v>
      </c>
      <c r="G74" s="72"/>
      <c r="H74" s="72"/>
      <c r="I74" s="192" t="s">
        <v>34</v>
      </c>
      <c r="J74" s="191" t="str">
        <f>E21</f>
        <v>Ing. Dagmar Rudolfová, Ing. Miroslava Najman</v>
      </c>
      <c r="K74" s="72"/>
      <c r="L74" s="70"/>
    </row>
    <row r="75" s="1" customFormat="1" ht="14.4" customHeight="1">
      <c r="B75" s="44"/>
      <c r="C75" s="74" t="s">
        <v>32</v>
      </c>
      <c r="D75" s="72"/>
      <c r="E75" s="72"/>
      <c r="F75" s="191" t="str">
        <f>IF(E18="","",E18)</f>
        <v/>
      </c>
      <c r="G75" s="72"/>
      <c r="H75" s="72"/>
      <c r="I75" s="189"/>
      <c r="J75" s="72"/>
      <c r="K75" s="72"/>
      <c r="L75" s="70"/>
    </row>
    <row r="76" s="1" customFormat="1" ht="10.32" customHeight="1">
      <c r="B76" s="44"/>
      <c r="C76" s="72"/>
      <c r="D76" s="72"/>
      <c r="E76" s="72"/>
      <c r="F76" s="72"/>
      <c r="G76" s="72"/>
      <c r="H76" s="72"/>
      <c r="I76" s="189"/>
      <c r="J76" s="72"/>
      <c r="K76" s="72"/>
      <c r="L76" s="70"/>
    </row>
    <row r="77" s="9" customFormat="1" ht="29.28" customHeight="1">
      <c r="B77" s="193"/>
      <c r="C77" s="194" t="s">
        <v>163</v>
      </c>
      <c r="D77" s="195" t="s">
        <v>59</v>
      </c>
      <c r="E77" s="195" t="s">
        <v>55</v>
      </c>
      <c r="F77" s="195" t="s">
        <v>164</v>
      </c>
      <c r="G77" s="195" t="s">
        <v>165</v>
      </c>
      <c r="H77" s="195" t="s">
        <v>166</v>
      </c>
      <c r="I77" s="196" t="s">
        <v>167</v>
      </c>
      <c r="J77" s="195" t="s">
        <v>156</v>
      </c>
      <c r="K77" s="197" t="s">
        <v>168</v>
      </c>
      <c r="L77" s="198"/>
      <c r="M77" s="100" t="s">
        <v>169</v>
      </c>
      <c r="N77" s="101" t="s">
        <v>44</v>
      </c>
      <c r="O77" s="101" t="s">
        <v>170</v>
      </c>
      <c r="P77" s="101" t="s">
        <v>171</v>
      </c>
      <c r="Q77" s="101" t="s">
        <v>172</v>
      </c>
      <c r="R77" s="101" t="s">
        <v>173</v>
      </c>
      <c r="S77" s="101" t="s">
        <v>174</v>
      </c>
      <c r="T77" s="102" t="s">
        <v>175</v>
      </c>
    </row>
    <row r="78" s="1" customFormat="1" ht="29.28" customHeight="1">
      <c r="B78" s="44"/>
      <c r="C78" s="106" t="s">
        <v>157</v>
      </c>
      <c r="D78" s="72"/>
      <c r="E78" s="72"/>
      <c r="F78" s="72"/>
      <c r="G78" s="72"/>
      <c r="H78" s="72"/>
      <c r="I78" s="189"/>
      <c r="J78" s="199">
        <f>BK78</f>
        <v>0</v>
      </c>
      <c r="K78" s="72"/>
      <c r="L78" s="70"/>
      <c r="M78" s="103"/>
      <c r="N78" s="104"/>
      <c r="O78" s="104"/>
      <c r="P78" s="200">
        <f>P79</f>
        <v>0</v>
      </c>
      <c r="Q78" s="104"/>
      <c r="R78" s="200">
        <f>R79</f>
        <v>0</v>
      </c>
      <c r="S78" s="104"/>
      <c r="T78" s="201">
        <f>T79</f>
        <v>0</v>
      </c>
      <c r="AT78" s="22" t="s">
        <v>73</v>
      </c>
      <c r="AU78" s="22" t="s">
        <v>158</v>
      </c>
      <c r="BK78" s="202">
        <f>BK79</f>
        <v>0</v>
      </c>
    </row>
    <row r="79" s="10" customFormat="1" ht="37.44001" customHeight="1">
      <c r="B79" s="203"/>
      <c r="C79" s="204"/>
      <c r="D79" s="205" t="s">
        <v>73</v>
      </c>
      <c r="E79" s="206" t="s">
        <v>792</v>
      </c>
      <c r="F79" s="206" t="s">
        <v>793</v>
      </c>
      <c r="G79" s="204"/>
      <c r="H79" s="204"/>
      <c r="I79" s="207"/>
      <c r="J79" s="208">
        <f>BK79</f>
        <v>0</v>
      </c>
      <c r="K79" s="204"/>
      <c r="L79" s="209"/>
      <c r="M79" s="210"/>
      <c r="N79" s="211"/>
      <c r="O79" s="211"/>
      <c r="P79" s="212">
        <f>P80</f>
        <v>0</v>
      </c>
      <c r="Q79" s="211"/>
      <c r="R79" s="212">
        <f>R80</f>
        <v>0</v>
      </c>
      <c r="S79" s="211"/>
      <c r="T79" s="213">
        <f>T80</f>
        <v>0</v>
      </c>
      <c r="AR79" s="214" t="s">
        <v>208</v>
      </c>
      <c r="AT79" s="215" t="s">
        <v>73</v>
      </c>
      <c r="AU79" s="215" t="s">
        <v>74</v>
      </c>
      <c r="AY79" s="214" t="s">
        <v>178</v>
      </c>
      <c r="BK79" s="216">
        <f>BK80</f>
        <v>0</v>
      </c>
    </row>
    <row r="80" s="10" customFormat="1" ht="19.92" customHeight="1">
      <c r="B80" s="203"/>
      <c r="C80" s="204"/>
      <c r="D80" s="205" t="s">
        <v>73</v>
      </c>
      <c r="E80" s="217" t="s">
        <v>144</v>
      </c>
      <c r="F80" s="217" t="s">
        <v>794</v>
      </c>
      <c r="G80" s="204"/>
      <c r="H80" s="204"/>
      <c r="I80" s="207"/>
      <c r="J80" s="218">
        <f>BK80</f>
        <v>0</v>
      </c>
      <c r="K80" s="204"/>
      <c r="L80" s="209"/>
      <c r="M80" s="210"/>
      <c r="N80" s="211"/>
      <c r="O80" s="211"/>
      <c r="P80" s="212">
        <f>SUM(P81:P84)</f>
        <v>0</v>
      </c>
      <c r="Q80" s="211"/>
      <c r="R80" s="212">
        <f>SUM(R81:R84)</f>
        <v>0</v>
      </c>
      <c r="S80" s="211"/>
      <c r="T80" s="213">
        <f>SUM(T81:T84)</f>
        <v>0</v>
      </c>
      <c r="AR80" s="214" t="s">
        <v>208</v>
      </c>
      <c r="AT80" s="215" t="s">
        <v>73</v>
      </c>
      <c r="AU80" s="215" t="s">
        <v>82</v>
      </c>
      <c r="AY80" s="214" t="s">
        <v>178</v>
      </c>
      <c r="BK80" s="216">
        <f>SUM(BK81:BK84)</f>
        <v>0</v>
      </c>
    </row>
    <row r="81" s="1" customFormat="1" ht="16.5" customHeight="1">
      <c r="B81" s="44"/>
      <c r="C81" s="253" t="s">
        <v>82</v>
      </c>
      <c r="D81" s="253" t="s">
        <v>209</v>
      </c>
      <c r="E81" s="254" t="s">
        <v>79</v>
      </c>
      <c r="F81" s="255" t="s">
        <v>795</v>
      </c>
      <c r="G81" s="256" t="s">
        <v>218</v>
      </c>
      <c r="H81" s="257">
        <v>10</v>
      </c>
      <c r="I81" s="258"/>
      <c r="J81" s="259">
        <f>ROUND(I81*H81,2)</f>
        <v>0</v>
      </c>
      <c r="K81" s="255" t="s">
        <v>199</v>
      </c>
      <c r="L81" s="260"/>
      <c r="M81" s="261" t="s">
        <v>21</v>
      </c>
      <c r="N81" s="262" t="s">
        <v>45</v>
      </c>
      <c r="O81" s="45"/>
      <c r="P81" s="228">
        <f>O81*H81</f>
        <v>0</v>
      </c>
      <c r="Q81" s="228">
        <v>0</v>
      </c>
      <c r="R81" s="228">
        <f>Q81*H81</f>
        <v>0</v>
      </c>
      <c r="S81" s="228">
        <v>0</v>
      </c>
      <c r="T81" s="229">
        <f>S81*H81</f>
        <v>0</v>
      </c>
      <c r="AR81" s="22" t="s">
        <v>212</v>
      </c>
      <c r="AT81" s="22" t="s">
        <v>209</v>
      </c>
      <c r="AU81" s="22" t="s">
        <v>84</v>
      </c>
      <c r="AY81" s="22" t="s">
        <v>178</v>
      </c>
      <c r="BE81" s="230">
        <f>IF(N81="základní",J81,0)</f>
        <v>0</v>
      </c>
      <c r="BF81" s="230">
        <f>IF(N81="snížená",J81,0)</f>
        <v>0</v>
      </c>
      <c r="BG81" s="230">
        <f>IF(N81="zákl. přenesená",J81,0)</f>
        <v>0</v>
      </c>
      <c r="BH81" s="230">
        <f>IF(N81="sníž. přenesená",J81,0)</f>
        <v>0</v>
      </c>
      <c r="BI81" s="230">
        <f>IF(N81="nulová",J81,0)</f>
        <v>0</v>
      </c>
      <c r="BJ81" s="22" t="s">
        <v>82</v>
      </c>
      <c r="BK81" s="230">
        <f>ROUND(I81*H81,2)</f>
        <v>0</v>
      </c>
      <c r="BL81" s="22" t="s">
        <v>185</v>
      </c>
      <c r="BM81" s="22" t="s">
        <v>796</v>
      </c>
    </row>
    <row r="82" s="1" customFormat="1" ht="16.5" customHeight="1">
      <c r="B82" s="44"/>
      <c r="C82" s="253" t="s">
        <v>84</v>
      </c>
      <c r="D82" s="253" t="s">
        <v>209</v>
      </c>
      <c r="E82" s="254" t="s">
        <v>85</v>
      </c>
      <c r="F82" s="255" t="s">
        <v>797</v>
      </c>
      <c r="G82" s="256" t="s">
        <v>218</v>
      </c>
      <c r="H82" s="257">
        <v>10</v>
      </c>
      <c r="I82" s="258"/>
      <c r="J82" s="259">
        <f>ROUND(I82*H82,2)</f>
        <v>0</v>
      </c>
      <c r="K82" s="255" t="s">
        <v>199</v>
      </c>
      <c r="L82" s="260"/>
      <c r="M82" s="261" t="s">
        <v>21</v>
      </c>
      <c r="N82" s="262" t="s">
        <v>45</v>
      </c>
      <c r="O82" s="45"/>
      <c r="P82" s="228">
        <f>O82*H82</f>
        <v>0</v>
      </c>
      <c r="Q82" s="228">
        <v>0</v>
      </c>
      <c r="R82" s="228">
        <f>Q82*H82</f>
        <v>0</v>
      </c>
      <c r="S82" s="228">
        <v>0</v>
      </c>
      <c r="T82" s="229">
        <f>S82*H82</f>
        <v>0</v>
      </c>
      <c r="AR82" s="22" t="s">
        <v>212</v>
      </c>
      <c r="AT82" s="22" t="s">
        <v>209</v>
      </c>
      <c r="AU82" s="22" t="s">
        <v>84</v>
      </c>
      <c r="AY82" s="22" t="s">
        <v>178</v>
      </c>
      <c r="BE82" s="230">
        <f>IF(N82="základní",J82,0)</f>
        <v>0</v>
      </c>
      <c r="BF82" s="230">
        <f>IF(N82="snížená",J82,0)</f>
        <v>0</v>
      </c>
      <c r="BG82" s="230">
        <f>IF(N82="zákl. přenesená",J82,0)</f>
        <v>0</v>
      </c>
      <c r="BH82" s="230">
        <f>IF(N82="sníž. přenesená",J82,0)</f>
        <v>0</v>
      </c>
      <c r="BI82" s="230">
        <f>IF(N82="nulová",J82,0)</f>
        <v>0</v>
      </c>
      <c r="BJ82" s="22" t="s">
        <v>82</v>
      </c>
      <c r="BK82" s="230">
        <f>ROUND(I82*H82,2)</f>
        <v>0</v>
      </c>
      <c r="BL82" s="22" t="s">
        <v>185</v>
      </c>
      <c r="BM82" s="22" t="s">
        <v>798</v>
      </c>
    </row>
    <row r="83" s="1" customFormat="1" ht="16.5" customHeight="1">
      <c r="B83" s="44"/>
      <c r="C83" s="253" t="s">
        <v>195</v>
      </c>
      <c r="D83" s="253" t="s">
        <v>209</v>
      </c>
      <c r="E83" s="254" t="s">
        <v>88</v>
      </c>
      <c r="F83" s="255" t="s">
        <v>799</v>
      </c>
      <c r="G83" s="256" t="s">
        <v>218</v>
      </c>
      <c r="H83" s="257">
        <v>10</v>
      </c>
      <c r="I83" s="258"/>
      <c r="J83" s="259">
        <f>ROUND(I83*H83,2)</f>
        <v>0</v>
      </c>
      <c r="K83" s="255" t="s">
        <v>199</v>
      </c>
      <c r="L83" s="260"/>
      <c r="M83" s="261" t="s">
        <v>21</v>
      </c>
      <c r="N83" s="262" t="s">
        <v>45</v>
      </c>
      <c r="O83" s="45"/>
      <c r="P83" s="228">
        <f>O83*H83</f>
        <v>0</v>
      </c>
      <c r="Q83" s="228">
        <v>0</v>
      </c>
      <c r="R83" s="228">
        <f>Q83*H83</f>
        <v>0</v>
      </c>
      <c r="S83" s="228">
        <v>0</v>
      </c>
      <c r="T83" s="229">
        <f>S83*H83</f>
        <v>0</v>
      </c>
      <c r="AR83" s="22" t="s">
        <v>212</v>
      </c>
      <c r="AT83" s="22" t="s">
        <v>209</v>
      </c>
      <c r="AU83" s="22" t="s">
        <v>84</v>
      </c>
      <c r="AY83" s="22" t="s">
        <v>178</v>
      </c>
      <c r="BE83" s="230">
        <f>IF(N83="základní",J83,0)</f>
        <v>0</v>
      </c>
      <c r="BF83" s="230">
        <f>IF(N83="snížená",J83,0)</f>
        <v>0</v>
      </c>
      <c r="BG83" s="230">
        <f>IF(N83="zákl. přenesená",J83,0)</f>
        <v>0</v>
      </c>
      <c r="BH83" s="230">
        <f>IF(N83="sníž. přenesená",J83,0)</f>
        <v>0</v>
      </c>
      <c r="BI83" s="230">
        <f>IF(N83="nulová",J83,0)</f>
        <v>0</v>
      </c>
      <c r="BJ83" s="22" t="s">
        <v>82</v>
      </c>
      <c r="BK83" s="230">
        <f>ROUND(I83*H83,2)</f>
        <v>0</v>
      </c>
      <c r="BL83" s="22" t="s">
        <v>185</v>
      </c>
      <c r="BM83" s="22" t="s">
        <v>800</v>
      </c>
    </row>
    <row r="84" s="1" customFormat="1" ht="16.5" customHeight="1">
      <c r="B84" s="44"/>
      <c r="C84" s="253" t="s">
        <v>185</v>
      </c>
      <c r="D84" s="253" t="s">
        <v>209</v>
      </c>
      <c r="E84" s="254" t="s">
        <v>91</v>
      </c>
      <c r="F84" s="255" t="s">
        <v>801</v>
      </c>
      <c r="G84" s="256" t="s">
        <v>218</v>
      </c>
      <c r="H84" s="257">
        <v>5</v>
      </c>
      <c r="I84" s="258"/>
      <c r="J84" s="259">
        <f>ROUND(I84*H84,2)</f>
        <v>0</v>
      </c>
      <c r="K84" s="255" t="s">
        <v>199</v>
      </c>
      <c r="L84" s="260"/>
      <c r="M84" s="261" t="s">
        <v>21</v>
      </c>
      <c r="N84" s="266" t="s">
        <v>45</v>
      </c>
      <c r="O84" s="267"/>
      <c r="P84" s="268">
        <f>O84*H84</f>
        <v>0</v>
      </c>
      <c r="Q84" s="268">
        <v>0</v>
      </c>
      <c r="R84" s="268">
        <f>Q84*H84</f>
        <v>0</v>
      </c>
      <c r="S84" s="268">
        <v>0</v>
      </c>
      <c r="T84" s="269">
        <f>S84*H84</f>
        <v>0</v>
      </c>
      <c r="AR84" s="22" t="s">
        <v>212</v>
      </c>
      <c r="AT84" s="22" t="s">
        <v>209</v>
      </c>
      <c r="AU84" s="22" t="s">
        <v>84</v>
      </c>
      <c r="AY84" s="22" t="s">
        <v>178</v>
      </c>
      <c r="BE84" s="230">
        <f>IF(N84="základní",J84,0)</f>
        <v>0</v>
      </c>
      <c r="BF84" s="230">
        <f>IF(N84="snížená",J84,0)</f>
        <v>0</v>
      </c>
      <c r="BG84" s="230">
        <f>IF(N84="zákl. přenesená",J84,0)</f>
        <v>0</v>
      </c>
      <c r="BH84" s="230">
        <f>IF(N84="sníž. přenesená",J84,0)</f>
        <v>0</v>
      </c>
      <c r="BI84" s="230">
        <f>IF(N84="nulová",J84,0)</f>
        <v>0</v>
      </c>
      <c r="BJ84" s="22" t="s">
        <v>82</v>
      </c>
      <c r="BK84" s="230">
        <f>ROUND(I84*H84,2)</f>
        <v>0</v>
      </c>
      <c r="BL84" s="22" t="s">
        <v>185</v>
      </c>
      <c r="BM84" s="22" t="s">
        <v>802</v>
      </c>
    </row>
    <row r="85" s="1" customFormat="1" ht="6.96" customHeight="1">
      <c r="B85" s="65"/>
      <c r="C85" s="66"/>
      <c r="D85" s="66"/>
      <c r="E85" s="66"/>
      <c r="F85" s="66"/>
      <c r="G85" s="66"/>
      <c r="H85" s="66"/>
      <c r="I85" s="164"/>
      <c r="J85" s="66"/>
      <c r="K85" s="66"/>
      <c r="L85" s="70"/>
    </row>
  </sheetData>
  <sheetProtection sheet="1" autoFilter="0" formatColumns="0" formatRows="0" objects="1" scenarios="1" spinCount="100000" saltValue="cCel/S/xMgIKY14RQ6vaRfMzQTv06LQNLulOzKLfXioZxJ080ZQ7nhcNsUdWM6W4INc3L1s+gMgPquWTrvF/PQ==" hashValue="to3izIHC8Wl/LvZuoMpI+FmY6Dnf6tU2qcxAmMDFVpIS70gZVAkQ3E5p6xluZJeYzrOrX4YT9+A2qTTsf/ufsA==" algorithmName="SHA-512" password="CC35"/>
  <autoFilter ref="C77:K84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146</v>
      </c>
      <c r="G1" s="137" t="s">
        <v>147</v>
      </c>
      <c r="H1" s="137"/>
      <c r="I1" s="138"/>
      <c r="J1" s="137" t="s">
        <v>148</v>
      </c>
      <c r="K1" s="136" t="s">
        <v>149</v>
      </c>
      <c r="L1" s="137" t="s">
        <v>150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145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84</v>
      </c>
    </row>
    <row r="4" ht="36.96" customHeight="1">
      <c r="B4" s="26"/>
      <c r="C4" s="27"/>
      <c r="D4" s="28" t="s">
        <v>151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Rekonstrukce zahrady mateřské školky, MŠ Harmonie, Zlepšovatelů 1502/27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152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803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4" t="s">
        <v>25</v>
      </c>
      <c r="J12" s="145" t="str">
        <f>'Rekapitulace stavby'!AN8</f>
        <v>6. 12. 2018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4" t="s">
        <v>28</v>
      </c>
      <c r="J14" s="33" t="s">
        <v>29</v>
      </c>
      <c r="K14" s="49"/>
    </row>
    <row r="15" s="1" customFormat="1" ht="18" customHeight="1">
      <c r="B15" s="44"/>
      <c r="C15" s="45"/>
      <c r="D15" s="45"/>
      <c r="E15" s="33" t="s">
        <v>30</v>
      </c>
      <c r="F15" s="45"/>
      <c r="G15" s="45"/>
      <c r="H15" s="45"/>
      <c r="I15" s="144" t="s">
        <v>31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32</v>
      </c>
      <c r="E17" s="45"/>
      <c r="F17" s="45"/>
      <c r="G17" s="45"/>
      <c r="H17" s="45"/>
      <c r="I17" s="144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31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34</v>
      </c>
      <c r="E20" s="45"/>
      <c r="F20" s="45"/>
      <c r="G20" s="45"/>
      <c r="H20" s="45"/>
      <c r="I20" s="144" t="s">
        <v>28</v>
      </c>
      <c r="J20" s="33" t="s">
        <v>35</v>
      </c>
      <c r="K20" s="49"/>
    </row>
    <row r="21" s="1" customFormat="1" ht="18" customHeight="1">
      <c r="B21" s="44"/>
      <c r="C21" s="45"/>
      <c r="D21" s="45"/>
      <c r="E21" s="33" t="s">
        <v>36</v>
      </c>
      <c r="F21" s="45"/>
      <c r="G21" s="45"/>
      <c r="H21" s="45"/>
      <c r="I21" s="144" t="s">
        <v>31</v>
      </c>
      <c r="J21" s="33" t="s">
        <v>21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21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40</v>
      </c>
      <c r="E27" s="45"/>
      <c r="F27" s="45"/>
      <c r="G27" s="45"/>
      <c r="H27" s="45"/>
      <c r="I27" s="142"/>
      <c r="J27" s="153">
        <f>ROUND(J81,2)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42</v>
      </c>
      <c r="G29" s="45"/>
      <c r="H29" s="45"/>
      <c r="I29" s="154" t="s">
        <v>41</v>
      </c>
      <c r="J29" s="50" t="s">
        <v>43</v>
      </c>
      <c r="K29" s="49"/>
    </row>
    <row r="30" s="1" customFormat="1" ht="14.4" customHeight="1">
      <c r="B30" s="44"/>
      <c r="C30" s="45"/>
      <c r="D30" s="53" t="s">
        <v>44</v>
      </c>
      <c r="E30" s="53" t="s">
        <v>45</v>
      </c>
      <c r="F30" s="155">
        <f>ROUND(SUM(BE81:BE91), 2)</f>
        <v>0</v>
      </c>
      <c r="G30" s="45"/>
      <c r="H30" s="45"/>
      <c r="I30" s="156">
        <v>0.20999999999999999</v>
      </c>
      <c r="J30" s="155">
        <f>ROUND(ROUND((SUM(BE81:BE91)), 2)*I30, 2)</f>
        <v>0</v>
      </c>
      <c r="K30" s="49"/>
    </row>
    <row r="31" s="1" customFormat="1" ht="14.4" customHeight="1">
      <c r="B31" s="44"/>
      <c r="C31" s="45"/>
      <c r="D31" s="45"/>
      <c r="E31" s="53" t="s">
        <v>46</v>
      </c>
      <c r="F31" s="155">
        <f>ROUND(SUM(BF81:BF91), 2)</f>
        <v>0</v>
      </c>
      <c r="G31" s="45"/>
      <c r="H31" s="45"/>
      <c r="I31" s="156">
        <v>0.14999999999999999</v>
      </c>
      <c r="J31" s="155">
        <f>ROUND(ROUND((SUM(BF81:BF91)),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47</v>
      </c>
      <c r="F32" s="155">
        <f>ROUND(SUM(BG81:BG91),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48</v>
      </c>
      <c r="F33" s="155">
        <f>ROUND(SUM(BH81:BH91),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49</v>
      </c>
      <c r="F34" s="155">
        <f>ROUND(SUM(BI81:BI91),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50</v>
      </c>
      <c r="E36" s="96"/>
      <c r="F36" s="96"/>
      <c r="G36" s="159" t="s">
        <v>51</v>
      </c>
      <c r="H36" s="160" t="s">
        <v>52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154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Rekonstrukce zahrady mateřské školky, MŠ Harmonie, Zlepšovatelů 1502/27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152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22 - VRN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číslo parcely 245/4</v>
      </c>
      <c r="G49" s="45"/>
      <c r="H49" s="45"/>
      <c r="I49" s="144" t="s">
        <v>25</v>
      </c>
      <c r="J49" s="145" t="str">
        <f>IF(J12="","",J12)</f>
        <v>6. 12. 2018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MŠ Harmonie</v>
      </c>
      <c r="G51" s="45"/>
      <c r="H51" s="45"/>
      <c r="I51" s="144" t="s">
        <v>34</v>
      </c>
      <c r="J51" s="42" t="str">
        <f>E21</f>
        <v>Ing. Dagmar Rudolfová, Ing. Miroslava Najman</v>
      </c>
      <c r="K51" s="49"/>
    </row>
    <row r="52" s="1" customFormat="1" ht="14.4" customHeight="1">
      <c r="B52" s="44"/>
      <c r="C52" s="38" t="s">
        <v>32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155</v>
      </c>
      <c r="D54" s="157"/>
      <c r="E54" s="157"/>
      <c r="F54" s="157"/>
      <c r="G54" s="157"/>
      <c r="H54" s="157"/>
      <c r="I54" s="171"/>
      <c r="J54" s="172" t="s">
        <v>156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157</v>
      </c>
      <c r="D56" s="45"/>
      <c r="E56" s="45"/>
      <c r="F56" s="45"/>
      <c r="G56" s="45"/>
      <c r="H56" s="45"/>
      <c r="I56" s="142"/>
      <c r="J56" s="153">
        <f>J81</f>
        <v>0</v>
      </c>
      <c r="K56" s="49"/>
      <c r="AU56" s="22" t="s">
        <v>158</v>
      </c>
    </row>
    <row r="57" s="7" customFormat="1" ht="24.96" customHeight="1">
      <c r="B57" s="175"/>
      <c r="C57" s="176"/>
      <c r="D57" s="177" t="s">
        <v>804</v>
      </c>
      <c r="E57" s="178"/>
      <c r="F57" s="178"/>
      <c r="G57" s="178"/>
      <c r="H57" s="178"/>
      <c r="I57" s="179"/>
      <c r="J57" s="180">
        <f>J82</f>
        <v>0</v>
      </c>
      <c r="K57" s="181"/>
    </row>
    <row r="58" s="8" customFormat="1" ht="19.92" customHeight="1">
      <c r="B58" s="182"/>
      <c r="C58" s="183"/>
      <c r="D58" s="184" t="s">
        <v>805</v>
      </c>
      <c r="E58" s="185"/>
      <c r="F58" s="185"/>
      <c r="G58" s="185"/>
      <c r="H58" s="185"/>
      <c r="I58" s="186"/>
      <c r="J58" s="187">
        <f>J83</f>
        <v>0</v>
      </c>
      <c r="K58" s="188"/>
    </row>
    <row r="59" s="8" customFormat="1" ht="19.92" customHeight="1">
      <c r="B59" s="182"/>
      <c r="C59" s="183"/>
      <c r="D59" s="184" t="s">
        <v>806</v>
      </c>
      <c r="E59" s="185"/>
      <c r="F59" s="185"/>
      <c r="G59" s="185"/>
      <c r="H59" s="185"/>
      <c r="I59" s="186"/>
      <c r="J59" s="187">
        <f>J86</f>
        <v>0</v>
      </c>
      <c r="K59" s="188"/>
    </row>
    <row r="60" s="8" customFormat="1" ht="19.92" customHeight="1">
      <c r="B60" s="182"/>
      <c r="C60" s="183"/>
      <c r="D60" s="184" t="s">
        <v>807</v>
      </c>
      <c r="E60" s="185"/>
      <c r="F60" s="185"/>
      <c r="G60" s="185"/>
      <c r="H60" s="185"/>
      <c r="I60" s="186"/>
      <c r="J60" s="187">
        <f>J88</f>
        <v>0</v>
      </c>
      <c r="K60" s="188"/>
    </row>
    <row r="61" s="8" customFormat="1" ht="19.92" customHeight="1">
      <c r="B61" s="182"/>
      <c r="C61" s="183"/>
      <c r="D61" s="184" t="s">
        <v>808</v>
      </c>
      <c r="E61" s="185"/>
      <c r="F61" s="185"/>
      <c r="G61" s="185"/>
      <c r="H61" s="185"/>
      <c r="I61" s="186"/>
      <c r="J61" s="187">
        <f>J90</f>
        <v>0</v>
      </c>
      <c r="K61" s="188"/>
    </row>
    <row r="62" s="1" customFormat="1" ht="21.84" customHeight="1">
      <c r="B62" s="44"/>
      <c r="C62" s="45"/>
      <c r="D62" s="45"/>
      <c r="E62" s="45"/>
      <c r="F62" s="45"/>
      <c r="G62" s="45"/>
      <c r="H62" s="45"/>
      <c r="I62" s="142"/>
      <c r="J62" s="45"/>
      <c r="K62" s="49"/>
    </row>
    <row r="63" s="1" customFormat="1" ht="6.96" customHeight="1">
      <c r="B63" s="65"/>
      <c r="C63" s="66"/>
      <c r="D63" s="66"/>
      <c r="E63" s="66"/>
      <c r="F63" s="66"/>
      <c r="G63" s="66"/>
      <c r="H63" s="66"/>
      <c r="I63" s="164"/>
      <c r="J63" s="66"/>
      <c r="K63" s="67"/>
    </row>
    <row r="67" s="1" customFormat="1" ht="6.96" customHeight="1">
      <c r="B67" s="68"/>
      <c r="C67" s="69"/>
      <c r="D67" s="69"/>
      <c r="E67" s="69"/>
      <c r="F67" s="69"/>
      <c r="G67" s="69"/>
      <c r="H67" s="69"/>
      <c r="I67" s="167"/>
      <c r="J67" s="69"/>
      <c r="K67" s="69"/>
      <c r="L67" s="70"/>
    </row>
    <row r="68" s="1" customFormat="1" ht="36.96" customHeight="1">
      <c r="B68" s="44"/>
      <c r="C68" s="71" t="s">
        <v>162</v>
      </c>
      <c r="D68" s="72"/>
      <c r="E68" s="72"/>
      <c r="F68" s="72"/>
      <c r="G68" s="72"/>
      <c r="H68" s="72"/>
      <c r="I68" s="189"/>
      <c r="J68" s="72"/>
      <c r="K68" s="72"/>
      <c r="L68" s="70"/>
    </row>
    <row r="69" s="1" customFormat="1" ht="6.96" customHeight="1">
      <c r="B69" s="44"/>
      <c r="C69" s="72"/>
      <c r="D69" s="72"/>
      <c r="E69" s="72"/>
      <c r="F69" s="72"/>
      <c r="G69" s="72"/>
      <c r="H69" s="72"/>
      <c r="I69" s="189"/>
      <c r="J69" s="72"/>
      <c r="K69" s="72"/>
      <c r="L69" s="70"/>
    </row>
    <row r="70" s="1" customFormat="1" ht="14.4" customHeight="1">
      <c r="B70" s="44"/>
      <c r="C70" s="74" t="s">
        <v>18</v>
      </c>
      <c r="D70" s="72"/>
      <c r="E70" s="72"/>
      <c r="F70" s="72"/>
      <c r="G70" s="72"/>
      <c r="H70" s="72"/>
      <c r="I70" s="189"/>
      <c r="J70" s="72"/>
      <c r="K70" s="72"/>
      <c r="L70" s="70"/>
    </row>
    <row r="71" s="1" customFormat="1" ht="16.5" customHeight="1">
      <c r="B71" s="44"/>
      <c r="C71" s="72"/>
      <c r="D71" s="72"/>
      <c r="E71" s="190" t="str">
        <f>E7</f>
        <v>Rekonstrukce zahrady mateřské školky, MŠ Harmonie, Zlepšovatelů 1502/27</v>
      </c>
      <c r="F71" s="74"/>
      <c r="G71" s="74"/>
      <c r="H71" s="74"/>
      <c r="I71" s="189"/>
      <c r="J71" s="72"/>
      <c r="K71" s="72"/>
      <c r="L71" s="70"/>
    </row>
    <row r="72" s="1" customFormat="1" ht="14.4" customHeight="1">
      <c r="B72" s="44"/>
      <c r="C72" s="74" t="s">
        <v>152</v>
      </c>
      <c r="D72" s="72"/>
      <c r="E72" s="72"/>
      <c r="F72" s="72"/>
      <c r="G72" s="72"/>
      <c r="H72" s="72"/>
      <c r="I72" s="189"/>
      <c r="J72" s="72"/>
      <c r="K72" s="72"/>
      <c r="L72" s="70"/>
    </row>
    <row r="73" s="1" customFormat="1" ht="17.25" customHeight="1">
      <c r="B73" s="44"/>
      <c r="C73" s="72"/>
      <c r="D73" s="72"/>
      <c r="E73" s="80" t="str">
        <f>E9</f>
        <v>22 - VRN</v>
      </c>
      <c r="F73" s="72"/>
      <c r="G73" s="72"/>
      <c r="H73" s="72"/>
      <c r="I73" s="189"/>
      <c r="J73" s="72"/>
      <c r="K73" s="72"/>
      <c r="L73" s="70"/>
    </row>
    <row r="74" s="1" customFormat="1" ht="6.96" customHeight="1">
      <c r="B74" s="44"/>
      <c r="C74" s="72"/>
      <c r="D74" s="72"/>
      <c r="E74" s="72"/>
      <c r="F74" s="72"/>
      <c r="G74" s="72"/>
      <c r="H74" s="72"/>
      <c r="I74" s="189"/>
      <c r="J74" s="72"/>
      <c r="K74" s="72"/>
      <c r="L74" s="70"/>
    </row>
    <row r="75" s="1" customFormat="1" ht="18" customHeight="1">
      <c r="B75" s="44"/>
      <c r="C75" s="74" t="s">
        <v>23</v>
      </c>
      <c r="D75" s="72"/>
      <c r="E75" s="72"/>
      <c r="F75" s="191" t="str">
        <f>F12</f>
        <v>číslo parcely 245/4</v>
      </c>
      <c r="G75" s="72"/>
      <c r="H75" s="72"/>
      <c r="I75" s="192" t="s">
        <v>25</v>
      </c>
      <c r="J75" s="83" t="str">
        <f>IF(J12="","",J12)</f>
        <v>6. 12. 2018</v>
      </c>
      <c r="K75" s="72"/>
      <c r="L75" s="70"/>
    </row>
    <row r="76" s="1" customFormat="1" ht="6.96" customHeight="1">
      <c r="B76" s="44"/>
      <c r="C76" s="72"/>
      <c r="D76" s="72"/>
      <c r="E76" s="72"/>
      <c r="F76" s="72"/>
      <c r="G76" s="72"/>
      <c r="H76" s="72"/>
      <c r="I76" s="189"/>
      <c r="J76" s="72"/>
      <c r="K76" s="72"/>
      <c r="L76" s="70"/>
    </row>
    <row r="77" s="1" customFormat="1">
      <c r="B77" s="44"/>
      <c r="C77" s="74" t="s">
        <v>27</v>
      </c>
      <c r="D77" s="72"/>
      <c r="E77" s="72"/>
      <c r="F77" s="191" t="str">
        <f>E15</f>
        <v>MŠ Harmonie</v>
      </c>
      <c r="G77" s="72"/>
      <c r="H77" s="72"/>
      <c r="I77" s="192" t="s">
        <v>34</v>
      </c>
      <c r="J77" s="191" t="str">
        <f>E21</f>
        <v>Ing. Dagmar Rudolfová, Ing. Miroslava Najman</v>
      </c>
      <c r="K77" s="72"/>
      <c r="L77" s="70"/>
    </row>
    <row r="78" s="1" customFormat="1" ht="14.4" customHeight="1">
      <c r="B78" s="44"/>
      <c r="C78" s="74" t="s">
        <v>32</v>
      </c>
      <c r="D78" s="72"/>
      <c r="E78" s="72"/>
      <c r="F78" s="191" t="str">
        <f>IF(E18="","",E18)</f>
        <v/>
      </c>
      <c r="G78" s="72"/>
      <c r="H78" s="72"/>
      <c r="I78" s="189"/>
      <c r="J78" s="72"/>
      <c r="K78" s="72"/>
      <c r="L78" s="70"/>
    </row>
    <row r="79" s="1" customFormat="1" ht="10.32" customHeight="1">
      <c r="B79" s="44"/>
      <c r="C79" s="72"/>
      <c r="D79" s="72"/>
      <c r="E79" s="72"/>
      <c r="F79" s="72"/>
      <c r="G79" s="72"/>
      <c r="H79" s="72"/>
      <c r="I79" s="189"/>
      <c r="J79" s="72"/>
      <c r="K79" s="72"/>
      <c r="L79" s="70"/>
    </row>
    <row r="80" s="9" customFormat="1" ht="29.28" customHeight="1">
      <c r="B80" s="193"/>
      <c r="C80" s="194" t="s">
        <v>163</v>
      </c>
      <c r="D80" s="195" t="s">
        <v>59</v>
      </c>
      <c r="E80" s="195" t="s">
        <v>55</v>
      </c>
      <c r="F80" s="195" t="s">
        <v>164</v>
      </c>
      <c r="G80" s="195" t="s">
        <v>165</v>
      </c>
      <c r="H80" s="195" t="s">
        <v>166</v>
      </c>
      <c r="I80" s="196" t="s">
        <v>167</v>
      </c>
      <c r="J80" s="195" t="s">
        <v>156</v>
      </c>
      <c r="K80" s="197" t="s">
        <v>168</v>
      </c>
      <c r="L80" s="198"/>
      <c r="M80" s="100" t="s">
        <v>169</v>
      </c>
      <c r="N80" s="101" t="s">
        <v>44</v>
      </c>
      <c r="O80" s="101" t="s">
        <v>170</v>
      </c>
      <c r="P80" s="101" t="s">
        <v>171</v>
      </c>
      <c r="Q80" s="101" t="s">
        <v>172</v>
      </c>
      <c r="R80" s="101" t="s">
        <v>173</v>
      </c>
      <c r="S80" s="101" t="s">
        <v>174</v>
      </c>
      <c r="T80" s="102" t="s">
        <v>175</v>
      </c>
    </row>
    <row r="81" s="1" customFormat="1" ht="29.28" customHeight="1">
      <c r="B81" s="44"/>
      <c r="C81" s="106" t="s">
        <v>157</v>
      </c>
      <c r="D81" s="72"/>
      <c r="E81" s="72"/>
      <c r="F81" s="72"/>
      <c r="G81" s="72"/>
      <c r="H81" s="72"/>
      <c r="I81" s="189"/>
      <c r="J81" s="199">
        <f>BK81</f>
        <v>0</v>
      </c>
      <c r="K81" s="72"/>
      <c r="L81" s="70"/>
      <c r="M81" s="103"/>
      <c r="N81" s="104"/>
      <c r="O81" s="104"/>
      <c r="P81" s="200">
        <f>P82</f>
        <v>0</v>
      </c>
      <c r="Q81" s="104"/>
      <c r="R81" s="200">
        <f>R82</f>
        <v>0</v>
      </c>
      <c r="S81" s="104"/>
      <c r="T81" s="201">
        <f>T82</f>
        <v>0</v>
      </c>
      <c r="AT81" s="22" t="s">
        <v>73</v>
      </c>
      <c r="AU81" s="22" t="s">
        <v>158</v>
      </c>
      <c r="BK81" s="202">
        <f>BK82</f>
        <v>0</v>
      </c>
    </row>
    <row r="82" s="10" customFormat="1" ht="37.44001" customHeight="1">
      <c r="B82" s="203"/>
      <c r="C82" s="204"/>
      <c r="D82" s="205" t="s">
        <v>73</v>
      </c>
      <c r="E82" s="206" t="s">
        <v>144</v>
      </c>
      <c r="F82" s="206" t="s">
        <v>809</v>
      </c>
      <c r="G82" s="204"/>
      <c r="H82" s="204"/>
      <c r="I82" s="207"/>
      <c r="J82" s="208">
        <f>BK82</f>
        <v>0</v>
      </c>
      <c r="K82" s="204"/>
      <c r="L82" s="209"/>
      <c r="M82" s="210"/>
      <c r="N82" s="211"/>
      <c r="O82" s="211"/>
      <c r="P82" s="212">
        <f>P83+P86+P88+P90</f>
        <v>0</v>
      </c>
      <c r="Q82" s="211"/>
      <c r="R82" s="212">
        <f>R83+R86+R88+R90</f>
        <v>0</v>
      </c>
      <c r="S82" s="211"/>
      <c r="T82" s="213">
        <f>T83+T86+T88+T90</f>
        <v>0</v>
      </c>
      <c r="AR82" s="214" t="s">
        <v>82</v>
      </c>
      <c r="AT82" s="215" t="s">
        <v>73</v>
      </c>
      <c r="AU82" s="215" t="s">
        <v>74</v>
      </c>
      <c r="AY82" s="214" t="s">
        <v>178</v>
      </c>
      <c r="BK82" s="216">
        <f>BK83+BK86+BK88+BK90</f>
        <v>0</v>
      </c>
    </row>
    <row r="83" s="10" customFormat="1" ht="19.92" customHeight="1">
      <c r="B83" s="203"/>
      <c r="C83" s="204"/>
      <c r="D83" s="205" t="s">
        <v>73</v>
      </c>
      <c r="E83" s="217" t="s">
        <v>79</v>
      </c>
      <c r="F83" s="217" t="s">
        <v>810</v>
      </c>
      <c r="G83" s="204"/>
      <c r="H83" s="204"/>
      <c r="I83" s="207"/>
      <c r="J83" s="218">
        <f>BK83</f>
        <v>0</v>
      </c>
      <c r="K83" s="204"/>
      <c r="L83" s="209"/>
      <c r="M83" s="210"/>
      <c r="N83" s="211"/>
      <c r="O83" s="211"/>
      <c r="P83" s="212">
        <f>SUM(P84:P85)</f>
        <v>0</v>
      </c>
      <c r="Q83" s="211"/>
      <c r="R83" s="212">
        <f>SUM(R84:R85)</f>
        <v>0</v>
      </c>
      <c r="S83" s="211"/>
      <c r="T83" s="213">
        <f>SUM(T84:T85)</f>
        <v>0</v>
      </c>
      <c r="AR83" s="214" t="s">
        <v>82</v>
      </c>
      <c r="AT83" s="215" t="s">
        <v>73</v>
      </c>
      <c r="AU83" s="215" t="s">
        <v>82</v>
      </c>
      <c r="AY83" s="214" t="s">
        <v>178</v>
      </c>
      <c r="BK83" s="216">
        <f>SUM(BK84:BK85)</f>
        <v>0</v>
      </c>
    </row>
    <row r="84" s="1" customFormat="1" ht="16.5" customHeight="1">
      <c r="B84" s="44"/>
      <c r="C84" s="219" t="s">
        <v>82</v>
      </c>
      <c r="D84" s="219" t="s">
        <v>180</v>
      </c>
      <c r="E84" s="220" t="s">
        <v>16</v>
      </c>
      <c r="F84" s="221" t="s">
        <v>811</v>
      </c>
      <c r="G84" s="222" t="s">
        <v>218</v>
      </c>
      <c r="H84" s="223">
        <v>1</v>
      </c>
      <c r="I84" s="224"/>
      <c r="J84" s="225">
        <f>ROUND(I84*H84,2)</f>
        <v>0</v>
      </c>
      <c r="K84" s="221" t="s">
        <v>199</v>
      </c>
      <c r="L84" s="70"/>
      <c r="M84" s="226" t="s">
        <v>21</v>
      </c>
      <c r="N84" s="227" t="s">
        <v>45</v>
      </c>
      <c r="O84" s="45"/>
      <c r="P84" s="228">
        <f>O84*H84</f>
        <v>0</v>
      </c>
      <c r="Q84" s="228">
        <v>0</v>
      </c>
      <c r="R84" s="228">
        <f>Q84*H84</f>
        <v>0</v>
      </c>
      <c r="S84" s="228">
        <v>0</v>
      </c>
      <c r="T84" s="229">
        <f>S84*H84</f>
        <v>0</v>
      </c>
      <c r="AR84" s="22" t="s">
        <v>185</v>
      </c>
      <c r="AT84" s="22" t="s">
        <v>180</v>
      </c>
      <c r="AU84" s="22" t="s">
        <v>84</v>
      </c>
      <c r="AY84" s="22" t="s">
        <v>178</v>
      </c>
      <c r="BE84" s="230">
        <f>IF(N84="základní",J84,0)</f>
        <v>0</v>
      </c>
      <c r="BF84" s="230">
        <f>IF(N84="snížená",J84,0)</f>
        <v>0</v>
      </c>
      <c r="BG84" s="230">
        <f>IF(N84="zákl. přenesená",J84,0)</f>
        <v>0</v>
      </c>
      <c r="BH84" s="230">
        <f>IF(N84="sníž. přenesená",J84,0)</f>
        <v>0</v>
      </c>
      <c r="BI84" s="230">
        <f>IF(N84="nulová",J84,0)</f>
        <v>0</v>
      </c>
      <c r="BJ84" s="22" t="s">
        <v>82</v>
      </c>
      <c r="BK84" s="230">
        <f>ROUND(I84*H84,2)</f>
        <v>0</v>
      </c>
      <c r="BL84" s="22" t="s">
        <v>185</v>
      </c>
      <c r="BM84" s="22" t="s">
        <v>812</v>
      </c>
    </row>
    <row r="85" s="1" customFormat="1" ht="16.5" customHeight="1">
      <c r="B85" s="44"/>
      <c r="C85" s="219" t="s">
        <v>84</v>
      </c>
      <c r="D85" s="219" t="s">
        <v>180</v>
      </c>
      <c r="E85" s="220" t="s">
        <v>813</v>
      </c>
      <c r="F85" s="221" t="s">
        <v>814</v>
      </c>
      <c r="G85" s="222" t="s">
        <v>218</v>
      </c>
      <c r="H85" s="223">
        <v>1</v>
      </c>
      <c r="I85" s="224"/>
      <c r="J85" s="225">
        <f>ROUND(I85*H85,2)</f>
        <v>0</v>
      </c>
      <c r="K85" s="221" t="s">
        <v>199</v>
      </c>
      <c r="L85" s="70"/>
      <c r="M85" s="226" t="s">
        <v>21</v>
      </c>
      <c r="N85" s="227" t="s">
        <v>45</v>
      </c>
      <c r="O85" s="45"/>
      <c r="P85" s="228">
        <f>O85*H85</f>
        <v>0</v>
      </c>
      <c r="Q85" s="228">
        <v>0</v>
      </c>
      <c r="R85" s="228">
        <f>Q85*H85</f>
        <v>0</v>
      </c>
      <c r="S85" s="228">
        <v>0</v>
      </c>
      <c r="T85" s="229">
        <f>S85*H85</f>
        <v>0</v>
      </c>
      <c r="AR85" s="22" t="s">
        <v>185</v>
      </c>
      <c r="AT85" s="22" t="s">
        <v>180</v>
      </c>
      <c r="AU85" s="22" t="s">
        <v>84</v>
      </c>
      <c r="AY85" s="22" t="s">
        <v>178</v>
      </c>
      <c r="BE85" s="230">
        <f>IF(N85="základní",J85,0)</f>
        <v>0</v>
      </c>
      <c r="BF85" s="230">
        <f>IF(N85="snížená",J85,0)</f>
        <v>0</v>
      </c>
      <c r="BG85" s="230">
        <f>IF(N85="zákl. přenesená",J85,0)</f>
        <v>0</v>
      </c>
      <c r="BH85" s="230">
        <f>IF(N85="sníž. přenesená",J85,0)</f>
        <v>0</v>
      </c>
      <c r="BI85" s="230">
        <f>IF(N85="nulová",J85,0)</f>
        <v>0</v>
      </c>
      <c r="BJ85" s="22" t="s">
        <v>82</v>
      </c>
      <c r="BK85" s="230">
        <f>ROUND(I85*H85,2)</f>
        <v>0</v>
      </c>
      <c r="BL85" s="22" t="s">
        <v>185</v>
      </c>
      <c r="BM85" s="22" t="s">
        <v>815</v>
      </c>
    </row>
    <row r="86" s="10" customFormat="1" ht="29.88" customHeight="1">
      <c r="B86" s="203"/>
      <c r="C86" s="204"/>
      <c r="D86" s="205" t="s">
        <v>73</v>
      </c>
      <c r="E86" s="217" t="s">
        <v>85</v>
      </c>
      <c r="F86" s="217" t="s">
        <v>816</v>
      </c>
      <c r="G86" s="204"/>
      <c r="H86" s="204"/>
      <c r="I86" s="207"/>
      <c r="J86" s="218">
        <f>BK86</f>
        <v>0</v>
      </c>
      <c r="K86" s="204"/>
      <c r="L86" s="209"/>
      <c r="M86" s="210"/>
      <c r="N86" s="211"/>
      <c r="O86" s="211"/>
      <c r="P86" s="212">
        <f>P87</f>
        <v>0</v>
      </c>
      <c r="Q86" s="211"/>
      <c r="R86" s="212">
        <f>R87</f>
        <v>0</v>
      </c>
      <c r="S86" s="211"/>
      <c r="T86" s="213">
        <f>T87</f>
        <v>0</v>
      </c>
      <c r="AR86" s="214" t="s">
        <v>208</v>
      </c>
      <c r="AT86" s="215" t="s">
        <v>73</v>
      </c>
      <c r="AU86" s="215" t="s">
        <v>82</v>
      </c>
      <c r="AY86" s="214" t="s">
        <v>178</v>
      </c>
      <c r="BK86" s="216">
        <f>BK87</f>
        <v>0</v>
      </c>
    </row>
    <row r="87" s="1" customFormat="1" ht="16.5" customHeight="1">
      <c r="B87" s="44"/>
      <c r="C87" s="219" t="s">
        <v>195</v>
      </c>
      <c r="D87" s="219" t="s">
        <v>180</v>
      </c>
      <c r="E87" s="220" t="s">
        <v>79</v>
      </c>
      <c r="F87" s="221" t="s">
        <v>816</v>
      </c>
      <c r="G87" s="222" t="s">
        <v>218</v>
      </c>
      <c r="H87" s="223">
        <v>1</v>
      </c>
      <c r="I87" s="224"/>
      <c r="J87" s="225">
        <f>ROUND(I87*H87,2)</f>
        <v>0</v>
      </c>
      <c r="K87" s="221" t="s">
        <v>199</v>
      </c>
      <c r="L87" s="70"/>
      <c r="M87" s="226" t="s">
        <v>21</v>
      </c>
      <c r="N87" s="227" t="s">
        <v>45</v>
      </c>
      <c r="O87" s="45"/>
      <c r="P87" s="228">
        <f>O87*H87</f>
        <v>0</v>
      </c>
      <c r="Q87" s="228">
        <v>0</v>
      </c>
      <c r="R87" s="228">
        <f>Q87*H87</f>
        <v>0</v>
      </c>
      <c r="S87" s="228">
        <v>0</v>
      </c>
      <c r="T87" s="229">
        <f>S87*H87</f>
        <v>0</v>
      </c>
      <c r="AR87" s="22" t="s">
        <v>185</v>
      </c>
      <c r="AT87" s="22" t="s">
        <v>180</v>
      </c>
      <c r="AU87" s="22" t="s">
        <v>84</v>
      </c>
      <c r="AY87" s="22" t="s">
        <v>178</v>
      </c>
      <c r="BE87" s="230">
        <f>IF(N87="základní",J87,0)</f>
        <v>0</v>
      </c>
      <c r="BF87" s="230">
        <f>IF(N87="snížená",J87,0)</f>
        <v>0</v>
      </c>
      <c r="BG87" s="230">
        <f>IF(N87="zákl. přenesená",J87,0)</f>
        <v>0</v>
      </c>
      <c r="BH87" s="230">
        <f>IF(N87="sníž. přenesená",J87,0)</f>
        <v>0</v>
      </c>
      <c r="BI87" s="230">
        <f>IF(N87="nulová",J87,0)</f>
        <v>0</v>
      </c>
      <c r="BJ87" s="22" t="s">
        <v>82</v>
      </c>
      <c r="BK87" s="230">
        <f>ROUND(I87*H87,2)</f>
        <v>0</v>
      </c>
      <c r="BL87" s="22" t="s">
        <v>185</v>
      </c>
      <c r="BM87" s="22" t="s">
        <v>817</v>
      </c>
    </row>
    <row r="88" s="10" customFormat="1" ht="29.88" customHeight="1">
      <c r="B88" s="203"/>
      <c r="C88" s="204"/>
      <c r="D88" s="205" t="s">
        <v>73</v>
      </c>
      <c r="E88" s="217" t="s">
        <v>818</v>
      </c>
      <c r="F88" s="217" t="s">
        <v>819</v>
      </c>
      <c r="G88" s="204"/>
      <c r="H88" s="204"/>
      <c r="I88" s="207"/>
      <c r="J88" s="218">
        <f>BK88</f>
        <v>0</v>
      </c>
      <c r="K88" s="204"/>
      <c r="L88" s="209"/>
      <c r="M88" s="210"/>
      <c r="N88" s="211"/>
      <c r="O88" s="211"/>
      <c r="P88" s="212">
        <f>P89</f>
        <v>0</v>
      </c>
      <c r="Q88" s="211"/>
      <c r="R88" s="212">
        <f>R89</f>
        <v>0</v>
      </c>
      <c r="S88" s="211"/>
      <c r="T88" s="213">
        <f>T89</f>
        <v>0</v>
      </c>
      <c r="AR88" s="214" t="s">
        <v>208</v>
      </c>
      <c r="AT88" s="215" t="s">
        <v>73</v>
      </c>
      <c r="AU88" s="215" t="s">
        <v>82</v>
      </c>
      <c r="AY88" s="214" t="s">
        <v>178</v>
      </c>
      <c r="BK88" s="216">
        <f>BK89</f>
        <v>0</v>
      </c>
    </row>
    <row r="89" s="1" customFormat="1" ht="16.5" customHeight="1">
      <c r="B89" s="44"/>
      <c r="C89" s="219" t="s">
        <v>185</v>
      </c>
      <c r="D89" s="219" t="s">
        <v>180</v>
      </c>
      <c r="E89" s="220" t="s">
        <v>820</v>
      </c>
      <c r="F89" s="221" t="s">
        <v>821</v>
      </c>
      <c r="G89" s="222" t="s">
        <v>822</v>
      </c>
      <c r="H89" s="223">
        <v>1</v>
      </c>
      <c r="I89" s="224"/>
      <c r="J89" s="225">
        <f>ROUND(I89*H89,2)</f>
        <v>0</v>
      </c>
      <c r="K89" s="221" t="s">
        <v>184</v>
      </c>
      <c r="L89" s="70"/>
      <c r="M89" s="226" t="s">
        <v>21</v>
      </c>
      <c r="N89" s="227" t="s">
        <v>45</v>
      </c>
      <c r="O89" s="45"/>
      <c r="P89" s="228">
        <f>O89*H89</f>
        <v>0</v>
      </c>
      <c r="Q89" s="228">
        <v>0</v>
      </c>
      <c r="R89" s="228">
        <f>Q89*H89</f>
        <v>0</v>
      </c>
      <c r="S89" s="228">
        <v>0</v>
      </c>
      <c r="T89" s="229">
        <f>S89*H89</f>
        <v>0</v>
      </c>
      <c r="AR89" s="22" t="s">
        <v>823</v>
      </c>
      <c r="AT89" s="22" t="s">
        <v>180</v>
      </c>
      <c r="AU89" s="22" t="s">
        <v>84</v>
      </c>
      <c r="AY89" s="22" t="s">
        <v>178</v>
      </c>
      <c r="BE89" s="230">
        <f>IF(N89="základní",J89,0)</f>
        <v>0</v>
      </c>
      <c r="BF89" s="230">
        <f>IF(N89="snížená",J89,0)</f>
        <v>0</v>
      </c>
      <c r="BG89" s="230">
        <f>IF(N89="zákl. přenesená",J89,0)</f>
        <v>0</v>
      </c>
      <c r="BH89" s="230">
        <f>IF(N89="sníž. přenesená",J89,0)</f>
        <v>0</v>
      </c>
      <c r="BI89" s="230">
        <f>IF(N89="nulová",J89,0)</f>
        <v>0</v>
      </c>
      <c r="BJ89" s="22" t="s">
        <v>82</v>
      </c>
      <c r="BK89" s="230">
        <f>ROUND(I89*H89,2)</f>
        <v>0</v>
      </c>
      <c r="BL89" s="22" t="s">
        <v>823</v>
      </c>
      <c r="BM89" s="22" t="s">
        <v>824</v>
      </c>
    </row>
    <row r="90" s="10" customFormat="1" ht="29.88" customHeight="1">
      <c r="B90" s="203"/>
      <c r="C90" s="204"/>
      <c r="D90" s="205" t="s">
        <v>73</v>
      </c>
      <c r="E90" s="217" t="s">
        <v>825</v>
      </c>
      <c r="F90" s="217" t="s">
        <v>826</v>
      </c>
      <c r="G90" s="204"/>
      <c r="H90" s="204"/>
      <c r="I90" s="207"/>
      <c r="J90" s="218">
        <f>BK90</f>
        <v>0</v>
      </c>
      <c r="K90" s="204"/>
      <c r="L90" s="209"/>
      <c r="M90" s="210"/>
      <c r="N90" s="211"/>
      <c r="O90" s="211"/>
      <c r="P90" s="212">
        <f>P91</f>
        <v>0</v>
      </c>
      <c r="Q90" s="211"/>
      <c r="R90" s="212">
        <f>R91</f>
        <v>0</v>
      </c>
      <c r="S90" s="211"/>
      <c r="T90" s="213">
        <f>T91</f>
        <v>0</v>
      </c>
      <c r="AR90" s="214" t="s">
        <v>208</v>
      </c>
      <c r="AT90" s="215" t="s">
        <v>73</v>
      </c>
      <c r="AU90" s="215" t="s">
        <v>82</v>
      </c>
      <c r="AY90" s="214" t="s">
        <v>178</v>
      </c>
      <c r="BK90" s="216">
        <f>BK91</f>
        <v>0</v>
      </c>
    </row>
    <row r="91" s="1" customFormat="1" ht="16.5" customHeight="1">
      <c r="B91" s="44"/>
      <c r="C91" s="219" t="s">
        <v>208</v>
      </c>
      <c r="D91" s="219" t="s">
        <v>180</v>
      </c>
      <c r="E91" s="220" t="s">
        <v>827</v>
      </c>
      <c r="F91" s="221" t="s">
        <v>828</v>
      </c>
      <c r="G91" s="222" t="s">
        <v>822</v>
      </c>
      <c r="H91" s="223">
        <v>1</v>
      </c>
      <c r="I91" s="224"/>
      <c r="J91" s="225">
        <f>ROUND(I91*H91,2)</f>
        <v>0</v>
      </c>
      <c r="K91" s="221" t="s">
        <v>184</v>
      </c>
      <c r="L91" s="70"/>
      <c r="M91" s="226" t="s">
        <v>21</v>
      </c>
      <c r="N91" s="270" t="s">
        <v>45</v>
      </c>
      <c r="O91" s="267"/>
      <c r="P91" s="268">
        <f>O91*H91</f>
        <v>0</v>
      </c>
      <c r="Q91" s="268">
        <v>0</v>
      </c>
      <c r="R91" s="268">
        <f>Q91*H91</f>
        <v>0</v>
      </c>
      <c r="S91" s="268">
        <v>0</v>
      </c>
      <c r="T91" s="269">
        <f>S91*H91</f>
        <v>0</v>
      </c>
      <c r="AR91" s="22" t="s">
        <v>823</v>
      </c>
      <c r="AT91" s="22" t="s">
        <v>180</v>
      </c>
      <c r="AU91" s="22" t="s">
        <v>84</v>
      </c>
      <c r="AY91" s="22" t="s">
        <v>178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22" t="s">
        <v>82</v>
      </c>
      <c r="BK91" s="230">
        <f>ROUND(I91*H91,2)</f>
        <v>0</v>
      </c>
      <c r="BL91" s="22" t="s">
        <v>823</v>
      </c>
      <c r="BM91" s="22" t="s">
        <v>829</v>
      </c>
    </row>
    <row r="92" s="1" customFormat="1" ht="6.96" customHeight="1">
      <c r="B92" s="65"/>
      <c r="C92" s="66"/>
      <c r="D92" s="66"/>
      <c r="E92" s="66"/>
      <c r="F92" s="66"/>
      <c r="G92" s="66"/>
      <c r="H92" s="66"/>
      <c r="I92" s="164"/>
      <c r="J92" s="66"/>
      <c r="K92" s="66"/>
      <c r="L92" s="70"/>
    </row>
  </sheetData>
  <sheetProtection sheet="1" autoFilter="0" formatColumns="0" formatRows="0" objects="1" scenarios="1" spinCount="100000" saltValue="dL5RL9ffcRQ+kcs1EEV3DDsszK7Q00OZYhAN1s6CDhvFv95yTg1u5qFR56srpJjYJutkNWOh6PvtNqRSbHZF4g==" hashValue="oGVscX2RWptXfwa/8I3V8oMPgwnxU8LJjAktV2rvaalQdN9NjGqQMMkvLR1BP0vEq9bCrMNjrGC5rKcMCRhZGw==" algorithmName="SHA-512" password="CC35"/>
  <autoFilter ref="C80:K91"/>
  <mergeCells count="10">
    <mergeCell ref="E7:H7"/>
    <mergeCell ref="E9:H9"/>
    <mergeCell ref="E24:H24"/>
    <mergeCell ref="E45:H45"/>
    <mergeCell ref="E47:H47"/>
    <mergeCell ref="J51:J52"/>
    <mergeCell ref="E71:H71"/>
    <mergeCell ref="E73:H73"/>
    <mergeCell ref="G1:H1"/>
    <mergeCell ref="L2:V2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71" customWidth="1"/>
    <col min="2" max="2" width="1.664063" style="271" customWidth="1"/>
    <col min="3" max="4" width="5" style="271" customWidth="1"/>
    <col min="5" max="5" width="11.67" style="271" customWidth="1"/>
    <col min="6" max="6" width="9.17" style="271" customWidth="1"/>
    <col min="7" max="7" width="5" style="271" customWidth="1"/>
    <col min="8" max="8" width="77.83" style="271" customWidth="1"/>
    <col min="9" max="10" width="20" style="271" customWidth="1"/>
    <col min="11" max="11" width="1.664063" style="271" customWidth="1"/>
  </cols>
  <sheetData>
    <row r="1" ht="37.5" customHeight="1"/>
    <row r="2" ht="7.5" customHeight="1">
      <c r="B2" s="272"/>
      <c r="C2" s="273"/>
      <c r="D2" s="273"/>
      <c r="E2" s="273"/>
      <c r="F2" s="273"/>
      <c r="G2" s="273"/>
      <c r="H2" s="273"/>
      <c r="I2" s="273"/>
      <c r="J2" s="273"/>
      <c r="K2" s="274"/>
    </row>
    <row r="3" s="13" customFormat="1" ht="45" customHeight="1">
      <c r="B3" s="275"/>
      <c r="C3" s="276" t="s">
        <v>830</v>
      </c>
      <c r="D3" s="276"/>
      <c r="E3" s="276"/>
      <c r="F3" s="276"/>
      <c r="G3" s="276"/>
      <c r="H3" s="276"/>
      <c r="I3" s="276"/>
      <c r="J3" s="276"/>
      <c r="K3" s="277"/>
    </row>
    <row r="4" ht="25.5" customHeight="1">
      <c r="B4" s="278"/>
      <c r="C4" s="279" t="s">
        <v>831</v>
      </c>
      <c r="D4" s="279"/>
      <c r="E4" s="279"/>
      <c r="F4" s="279"/>
      <c r="G4" s="279"/>
      <c r="H4" s="279"/>
      <c r="I4" s="279"/>
      <c r="J4" s="279"/>
      <c r="K4" s="280"/>
    </row>
    <row r="5" ht="5.25" customHeight="1">
      <c r="B5" s="278"/>
      <c r="C5" s="281"/>
      <c r="D5" s="281"/>
      <c r="E5" s="281"/>
      <c r="F5" s="281"/>
      <c r="G5" s="281"/>
      <c r="H5" s="281"/>
      <c r="I5" s="281"/>
      <c r="J5" s="281"/>
      <c r="K5" s="280"/>
    </row>
    <row r="6" ht="15" customHeight="1">
      <c r="B6" s="278"/>
      <c r="C6" s="282" t="s">
        <v>832</v>
      </c>
      <c r="D6" s="282"/>
      <c r="E6" s="282"/>
      <c r="F6" s="282"/>
      <c r="G6" s="282"/>
      <c r="H6" s="282"/>
      <c r="I6" s="282"/>
      <c r="J6" s="282"/>
      <c r="K6" s="280"/>
    </row>
    <row r="7" ht="15" customHeight="1">
      <c r="B7" s="283"/>
      <c r="C7" s="282" t="s">
        <v>833</v>
      </c>
      <c r="D7" s="282"/>
      <c r="E7" s="282"/>
      <c r="F7" s="282"/>
      <c r="G7" s="282"/>
      <c r="H7" s="282"/>
      <c r="I7" s="282"/>
      <c r="J7" s="282"/>
      <c r="K7" s="280"/>
    </row>
    <row r="8" ht="12.75" customHeight="1">
      <c r="B8" s="283"/>
      <c r="C8" s="282"/>
      <c r="D8" s="282"/>
      <c r="E8" s="282"/>
      <c r="F8" s="282"/>
      <c r="G8" s="282"/>
      <c r="H8" s="282"/>
      <c r="I8" s="282"/>
      <c r="J8" s="282"/>
      <c r="K8" s="280"/>
    </row>
    <row r="9" ht="15" customHeight="1">
      <c r="B9" s="283"/>
      <c r="C9" s="282" t="s">
        <v>834</v>
      </c>
      <c r="D9" s="282"/>
      <c r="E9" s="282"/>
      <c r="F9" s="282"/>
      <c r="G9" s="282"/>
      <c r="H9" s="282"/>
      <c r="I9" s="282"/>
      <c r="J9" s="282"/>
      <c r="K9" s="280"/>
    </row>
    <row r="10" ht="15" customHeight="1">
      <c r="B10" s="283"/>
      <c r="C10" s="282"/>
      <c r="D10" s="282" t="s">
        <v>835</v>
      </c>
      <c r="E10" s="282"/>
      <c r="F10" s="282"/>
      <c r="G10" s="282"/>
      <c r="H10" s="282"/>
      <c r="I10" s="282"/>
      <c r="J10" s="282"/>
      <c r="K10" s="280"/>
    </row>
    <row r="11" ht="15" customHeight="1">
      <c r="B11" s="283"/>
      <c r="C11" s="284"/>
      <c r="D11" s="282" t="s">
        <v>836</v>
      </c>
      <c r="E11" s="282"/>
      <c r="F11" s="282"/>
      <c r="G11" s="282"/>
      <c r="H11" s="282"/>
      <c r="I11" s="282"/>
      <c r="J11" s="282"/>
      <c r="K11" s="280"/>
    </row>
    <row r="12" ht="12.75" customHeight="1">
      <c r="B12" s="283"/>
      <c r="C12" s="284"/>
      <c r="D12" s="284"/>
      <c r="E12" s="284"/>
      <c r="F12" s="284"/>
      <c r="G12" s="284"/>
      <c r="H12" s="284"/>
      <c r="I12" s="284"/>
      <c r="J12" s="284"/>
      <c r="K12" s="280"/>
    </row>
    <row r="13" ht="15" customHeight="1">
      <c r="B13" s="283"/>
      <c r="C13" s="284"/>
      <c r="D13" s="282" t="s">
        <v>837</v>
      </c>
      <c r="E13" s="282"/>
      <c r="F13" s="282"/>
      <c r="G13" s="282"/>
      <c r="H13" s="282"/>
      <c r="I13" s="282"/>
      <c r="J13" s="282"/>
      <c r="K13" s="280"/>
    </row>
    <row r="14" ht="15" customHeight="1">
      <c r="B14" s="283"/>
      <c r="C14" s="284"/>
      <c r="D14" s="282" t="s">
        <v>838</v>
      </c>
      <c r="E14" s="282"/>
      <c r="F14" s="282"/>
      <c r="G14" s="282"/>
      <c r="H14" s="282"/>
      <c r="I14" s="282"/>
      <c r="J14" s="282"/>
      <c r="K14" s="280"/>
    </row>
    <row r="15" ht="15" customHeight="1">
      <c r="B15" s="283"/>
      <c r="C15" s="284"/>
      <c r="D15" s="282" t="s">
        <v>839</v>
      </c>
      <c r="E15" s="282"/>
      <c r="F15" s="282"/>
      <c r="G15" s="282"/>
      <c r="H15" s="282"/>
      <c r="I15" s="282"/>
      <c r="J15" s="282"/>
      <c r="K15" s="280"/>
    </row>
    <row r="16" ht="15" customHeight="1">
      <c r="B16" s="283"/>
      <c r="C16" s="284"/>
      <c r="D16" s="284"/>
      <c r="E16" s="285" t="s">
        <v>81</v>
      </c>
      <c r="F16" s="282" t="s">
        <v>840</v>
      </c>
      <c r="G16" s="282"/>
      <c r="H16" s="282"/>
      <c r="I16" s="282"/>
      <c r="J16" s="282"/>
      <c r="K16" s="280"/>
    </row>
    <row r="17" ht="15" customHeight="1">
      <c r="B17" s="283"/>
      <c r="C17" s="284"/>
      <c r="D17" s="284"/>
      <c r="E17" s="285" t="s">
        <v>841</v>
      </c>
      <c r="F17" s="282" t="s">
        <v>842</v>
      </c>
      <c r="G17" s="282"/>
      <c r="H17" s="282"/>
      <c r="I17" s="282"/>
      <c r="J17" s="282"/>
      <c r="K17" s="280"/>
    </row>
    <row r="18" ht="15" customHeight="1">
      <c r="B18" s="283"/>
      <c r="C18" s="284"/>
      <c r="D18" s="284"/>
      <c r="E18" s="285" t="s">
        <v>843</v>
      </c>
      <c r="F18" s="282" t="s">
        <v>844</v>
      </c>
      <c r="G18" s="282"/>
      <c r="H18" s="282"/>
      <c r="I18" s="282"/>
      <c r="J18" s="282"/>
      <c r="K18" s="280"/>
    </row>
    <row r="19" ht="15" customHeight="1">
      <c r="B19" s="283"/>
      <c r="C19" s="284"/>
      <c r="D19" s="284"/>
      <c r="E19" s="285" t="s">
        <v>845</v>
      </c>
      <c r="F19" s="282" t="s">
        <v>846</v>
      </c>
      <c r="G19" s="282"/>
      <c r="H19" s="282"/>
      <c r="I19" s="282"/>
      <c r="J19" s="282"/>
      <c r="K19" s="280"/>
    </row>
    <row r="20" ht="15" customHeight="1">
      <c r="B20" s="283"/>
      <c r="C20" s="284"/>
      <c r="D20" s="284"/>
      <c r="E20" s="285" t="s">
        <v>792</v>
      </c>
      <c r="F20" s="282" t="s">
        <v>793</v>
      </c>
      <c r="G20" s="282"/>
      <c r="H20" s="282"/>
      <c r="I20" s="282"/>
      <c r="J20" s="282"/>
      <c r="K20" s="280"/>
    </row>
    <row r="21" ht="15" customHeight="1">
      <c r="B21" s="283"/>
      <c r="C21" s="284"/>
      <c r="D21" s="284"/>
      <c r="E21" s="285" t="s">
        <v>847</v>
      </c>
      <c r="F21" s="282" t="s">
        <v>848</v>
      </c>
      <c r="G21" s="282"/>
      <c r="H21" s="282"/>
      <c r="I21" s="282"/>
      <c r="J21" s="282"/>
      <c r="K21" s="280"/>
    </row>
    <row r="22" ht="12.75" customHeight="1">
      <c r="B22" s="283"/>
      <c r="C22" s="284"/>
      <c r="D22" s="284"/>
      <c r="E22" s="284"/>
      <c r="F22" s="284"/>
      <c r="G22" s="284"/>
      <c r="H22" s="284"/>
      <c r="I22" s="284"/>
      <c r="J22" s="284"/>
      <c r="K22" s="280"/>
    </row>
    <row r="23" ht="15" customHeight="1">
      <c r="B23" s="283"/>
      <c r="C23" s="282" t="s">
        <v>849</v>
      </c>
      <c r="D23" s="282"/>
      <c r="E23" s="282"/>
      <c r="F23" s="282"/>
      <c r="G23" s="282"/>
      <c r="H23" s="282"/>
      <c r="I23" s="282"/>
      <c r="J23" s="282"/>
      <c r="K23" s="280"/>
    </row>
    <row r="24" ht="15" customHeight="1">
      <c r="B24" s="283"/>
      <c r="C24" s="282" t="s">
        <v>850</v>
      </c>
      <c r="D24" s="282"/>
      <c r="E24" s="282"/>
      <c r="F24" s="282"/>
      <c r="G24" s="282"/>
      <c r="H24" s="282"/>
      <c r="I24" s="282"/>
      <c r="J24" s="282"/>
      <c r="K24" s="280"/>
    </row>
    <row r="25" ht="15" customHeight="1">
      <c r="B25" s="283"/>
      <c r="C25" s="282"/>
      <c r="D25" s="282" t="s">
        <v>851</v>
      </c>
      <c r="E25" s="282"/>
      <c r="F25" s="282"/>
      <c r="G25" s="282"/>
      <c r="H25" s="282"/>
      <c r="I25" s="282"/>
      <c r="J25" s="282"/>
      <c r="K25" s="280"/>
    </row>
    <row r="26" ht="15" customHeight="1">
      <c r="B26" s="283"/>
      <c r="C26" s="284"/>
      <c r="D26" s="282" t="s">
        <v>852</v>
      </c>
      <c r="E26" s="282"/>
      <c r="F26" s="282"/>
      <c r="G26" s="282"/>
      <c r="H26" s="282"/>
      <c r="I26" s="282"/>
      <c r="J26" s="282"/>
      <c r="K26" s="280"/>
    </row>
    <row r="27" ht="12.75" customHeight="1">
      <c r="B27" s="283"/>
      <c r="C27" s="284"/>
      <c r="D27" s="284"/>
      <c r="E27" s="284"/>
      <c r="F27" s="284"/>
      <c r="G27" s="284"/>
      <c r="H27" s="284"/>
      <c r="I27" s="284"/>
      <c r="J27" s="284"/>
      <c r="K27" s="280"/>
    </row>
    <row r="28" ht="15" customHeight="1">
      <c r="B28" s="283"/>
      <c r="C28" s="284"/>
      <c r="D28" s="282" t="s">
        <v>853</v>
      </c>
      <c r="E28" s="282"/>
      <c r="F28" s="282"/>
      <c r="G28" s="282"/>
      <c r="H28" s="282"/>
      <c r="I28" s="282"/>
      <c r="J28" s="282"/>
      <c r="K28" s="280"/>
    </row>
    <row r="29" ht="15" customHeight="1">
      <c r="B29" s="283"/>
      <c r="C29" s="284"/>
      <c r="D29" s="282" t="s">
        <v>854</v>
      </c>
      <c r="E29" s="282"/>
      <c r="F29" s="282"/>
      <c r="G29" s="282"/>
      <c r="H29" s="282"/>
      <c r="I29" s="282"/>
      <c r="J29" s="282"/>
      <c r="K29" s="280"/>
    </row>
    <row r="30" ht="12.75" customHeight="1">
      <c r="B30" s="283"/>
      <c r="C30" s="284"/>
      <c r="D30" s="284"/>
      <c r="E30" s="284"/>
      <c r="F30" s="284"/>
      <c r="G30" s="284"/>
      <c r="H30" s="284"/>
      <c r="I30" s="284"/>
      <c r="J30" s="284"/>
      <c r="K30" s="280"/>
    </row>
    <row r="31" ht="15" customHeight="1">
      <c r="B31" s="283"/>
      <c r="C31" s="284"/>
      <c r="D31" s="282" t="s">
        <v>855</v>
      </c>
      <c r="E31" s="282"/>
      <c r="F31" s="282"/>
      <c r="G31" s="282"/>
      <c r="H31" s="282"/>
      <c r="I31" s="282"/>
      <c r="J31" s="282"/>
      <c r="K31" s="280"/>
    </row>
    <row r="32" ht="15" customHeight="1">
      <c r="B32" s="283"/>
      <c r="C32" s="284"/>
      <c r="D32" s="282" t="s">
        <v>856</v>
      </c>
      <c r="E32" s="282"/>
      <c r="F32" s="282"/>
      <c r="G32" s="282"/>
      <c r="H32" s="282"/>
      <c r="I32" s="282"/>
      <c r="J32" s="282"/>
      <c r="K32" s="280"/>
    </row>
    <row r="33" ht="15" customHeight="1">
      <c r="B33" s="283"/>
      <c r="C33" s="284"/>
      <c r="D33" s="282" t="s">
        <v>857</v>
      </c>
      <c r="E33" s="282"/>
      <c r="F33" s="282"/>
      <c r="G33" s="282"/>
      <c r="H33" s="282"/>
      <c r="I33" s="282"/>
      <c r="J33" s="282"/>
      <c r="K33" s="280"/>
    </row>
    <row r="34" ht="15" customHeight="1">
      <c r="B34" s="283"/>
      <c r="C34" s="284"/>
      <c r="D34" s="282"/>
      <c r="E34" s="286" t="s">
        <v>163</v>
      </c>
      <c r="F34" s="282"/>
      <c r="G34" s="282" t="s">
        <v>858</v>
      </c>
      <c r="H34" s="282"/>
      <c r="I34" s="282"/>
      <c r="J34" s="282"/>
      <c r="K34" s="280"/>
    </row>
    <row r="35" ht="30.75" customHeight="1">
      <c r="B35" s="283"/>
      <c r="C35" s="284"/>
      <c r="D35" s="282"/>
      <c r="E35" s="286" t="s">
        <v>859</v>
      </c>
      <c r="F35" s="282"/>
      <c r="G35" s="282" t="s">
        <v>860</v>
      </c>
      <c r="H35" s="282"/>
      <c r="I35" s="282"/>
      <c r="J35" s="282"/>
      <c r="K35" s="280"/>
    </row>
    <row r="36" ht="15" customHeight="1">
      <c r="B36" s="283"/>
      <c r="C36" s="284"/>
      <c r="D36" s="282"/>
      <c r="E36" s="286" t="s">
        <v>55</v>
      </c>
      <c r="F36" s="282"/>
      <c r="G36" s="282" t="s">
        <v>861</v>
      </c>
      <c r="H36" s="282"/>
      <c r="I36" s="282"/>
      <c r="J36" s="282"/>
      <c r="K36" s="280"/>
    </row>
    <row r="37" ht="15" customHeight="1">
      <c r="B37" s="283"/>
      <c r="C37" s="284"/>
      <c r="D37" s="282"/>
      <c r="E37" s="286" t="s">
        <v>164</v>
      </c>
      <c r="F37" s="282"/>
      <c r="G37" s="282" t="s">
        <v>862</v>
      </c>
      <c r="H37" s="282"/>
      <c r="I37" s="282"/>
      <c r="J37" s="282"/>
      <c r="K37" s="280"/>
    </row>
    <row r="38" ht="15" customHeight="1">
      <c r="B38" s="283"/>
      <c r="C38" s="284"/>
      <c r="D38" s="282"/>
      <c r="E38" s="286" t="s">
        <v>165</v>
      </c>
      <c r="F38" s="282"/>
      <c r="G38" s="282" t="s">
        <v>863</v>
      </c>
      <c r="H38" s="282"/>
      <c r="I38" s="282"/>
      <c r="J38" s="282"/>
      <c r="K38" s="280"/>
    </row>
    <row r="39" ht="15" customHeight="1">
      <c r="B39" s="283"/>
      <c r="C39" s="284"/>
      <c r="D39" s="282"/>
      <c r="E39" s="286" t="s">
        <v>166</v>
      </c>
      <c r="F39" s="282"/>
      <c r="G39" s="282" t="s">
        <v>864</v>
      </c>
      <c r="H39" s="282"/>
      <c r="I39" s="282"/>
      <c r="J39" s="282"/>
      <c r="K39" s="280"/>
    </row>
    <row r="40" ht="15" customHeight="1">
      <c r="B40" s="283"/>
      <c r="C40" s="284"/>
      <c r="D40" s="282"/>
      <c r="E40" s="286" t="s">
        <v>865</v>
      </c>
      <c r="F40" s="282"/>
      <c r="G40" s="282" t="s">
        <v>866</v>
      </c>
      <c r="H40" s="282"/>
      <c r="I40" s="282"/>
      <c r="J40" s="282"/>
      <c r="K40" s="280"/>
    </row>
    <row r="41" ht="15" customHeight="1">
      <c r="B41" s="283"/>
      <c r="C41" s="284"/>
      <c r="D41" s="282"/>
      <c r="E41" s="286"/>
      <c r="F41" s="282"/>
      <c r="G41" s="282" t="s">
        <v>867</v>
      </c>
      <c r="H41" s="282"/>
      <c r="I41" s="282"/>
      <c r="J41" s="282"/>
      <c r="K41" s="280"/>
    </row>
    <row r="42" ht="15" customHeight="1">
      <c r="B42" s="283"/>
      <c r="C42" s="284"/>
      <c r="D42" s="282"/>
      <c r="E42" s="286" t="s">
        <v>868</v>
      </c>
      <c r="F42" s="282"/>
      <c r="G42" s="282" t="s">
        <v>869</v>
      </c>
      <c r="H42" s="282"/>
      <c r="I42" s="282"/>
      <c r="J42" s="282"/>
      <c r="K42" s="280"/>
    </row>
    <row r="43" ht="15" customHeight="1">
      <c r="B43" s="283"/>
      <c r="C43" s="284"/>
      <c r="D43" s="282"/>
      <c r="E43" s="286" t="s">
        <v>168</v>
      </c>
      <c r="F43" s="282"/>
      <c r="G43" s="282" t="s">
        <v>870</v>
      </c>
      <c r="H43" s="282"/>
      <c r="I43" s="282"/>
      <c r="J43" s="282"/>
      <c r="K43" s="280"/>
    </row>
    <row r="44" ht="12.75" customHeight="1">
      <c r="B44" s="283"/>
      <c r="C44" s="284"/>
      <c r="D44" s="282"/>
      <c r="E44" s="282"/>
      <c r="F44" s="282"/>
      <c r="G44" s="282"/>
      <c r="H44" s="282"/>
      <c r="I44" s="282"/>
      <c r="J44" s="282"/>
      <c r="K44" s="280"/>
    </row>
    <row r="45" ht="15" customHeight="1">
      <c r="B45" s="283"/>
      <c r="C45" s="284"/>
      <c r="D45" s="282" t="s">
        <v>871</v>
      </c>
      <c r="E45" s="282"/>
      <c r="F45" s="282"/>
      <c r="G45" s="282"/>
      <c r="H45" s="282"/>
      <c r="I45" s="282"/>
      <c r="J45" s="282"/>
      <c r="K45" s="280"/>
    </row>
    <row r="46" ht="15" customHeight="1">
      <c r="B46" s="283"/>
      <c r="C46" s="284"/>
      <c r="D46" s="284"/>
      <c r="E46" s="282" t="s">
        <v>872</v>
      </c>
      <c r="F46" s="282"/>
      <c r="G46" s="282"/>
      <c r="H46" s="282"/>
      <c r="I46" s="282"/>
      <c r="J46" s="282"/>
      <c r="K46" s="280"/>
    </row>
    <row r="47" ht="15" customHeight="1">
      <c r="B47" s="283"/>
      <c r="C47" s="284"/>
      <c r="D47" s="284"/>
      <c r="E47" s="282" t="s">
        <v>873</v>
      </c>
      <c r="F47" s="282"/>
      <c r="G47" s="282"/>
      <c r="H47" s="282"/>
      <c r="I47" s="282"/>
      <c r="J47" s="282"/>
      <c r="K47" s="280"/>
    </row>
    <row r="48" ht="15" customHeight="1">
      <c r="B48" s="283"/>
      <c r="C48" s="284"/>
      <c r="D48" s="284"/>
      <c r="E48" s="282" t="s">
        <v>874</v>
      </c>
      <c r="F48" s="282"/>
      <c r="G48" s="282"/>
      <c r="H48" s="282"/>
      <c r="I48" s="282"/>
      <c r="J48" s="282"/>
      <c r="K48" s="280"/>
    </row>
    <row r="49" ht="15" customHeight="1">
      <c r="B49" s="283"/>
      <c r="C49" s="284"/>
      <c r="D49" s="282" t="s">
        <v>875</v>
      </c>
      <c r="E49" s="282"/>
      <c r="F49" s="282"/>
      <c r="G49" s="282"/>
      <c r="H49" s="282"/>
      <c r="I49" s="282"/>
      <c r="J49" s="282"/>
      <c r="K49" s="280"/>
    </row>
    <row r="50" ht="25.5" customHeight="1">
      <c r="B50" s="278"/>
      <c r="C50" s="279" t="s">
        <v>876</v>
      </c>
      <c r="D50" s="279"/>
      <c r="E50" s="279"/>
      <c r="F50" s="279"/>
      <c r="G50" s="279"/>
      <c r="H50" s="279"/>
      <c r="I50" s="279"/>
      <c r="J50" s="279"/>
      <c r="K50" s="280"/>
    </row>
    <row r="51" ht="5.25" customHeight="1">
      <c r="B51" s="278"/>
      <c r="C51" s="281"/>
      <c r="D51" s="281"/>
      <c r="E51" s="281"/>
      <c r="F51" s="281"/>
      <c r="G51" s="281"/>
      <c r="H51" s="281"/>
      <c r="I51" s="281"/>
      <c r="J51" s="281"/>
      <c r="K51" s="280"/>
    </row>
    <row r="52" ht="15" customHeight="1">
      <c r="B52" s="278"/>
      <c r="C52" s="282" t="s">
        <v>877</v>
      </c>
      <c r="D52" s="282"/>
      <c r="E52" s="282"/>
      <c r="F52" s="282"/>
      <c r="G52" s="282"/>
      <c r="H52" s="282"/>
      <c r="I52" s="282"/>
      <c r="J52" s="282"/>
      <c r="K52" s="280"/>
    </row>
    <row r="53" ht="15" customHeight="1">
      <c r="B53" s="278"/>
      <c r="C53" s="282" t="s">
        <v>878</v>
      </c>
      <c r="D53" s="282"/>
      <c r="E53" s="282"/>
      <c r="F53" s="282"/>
      <c r="G53" s="282"/>
      <c r="H53" s="282"/>
      <c r="I53" s="282"/>
      <c r="J53" s="282"/>
      <c r="K53" s="280"/>
    </row>
    <row r="54" ht="12.75" customHeight="1">
      <c r="B54" s="278"/>
      <c r="C54" s="282"/>
      <c r="D54" s="282"/>
      <c r="E54" s="282"/>
      <c r="F54" s="282"/>
      <c r="G54" s="282"/>
      <c r="H54" s="282"/>
      <c r="I54" s="282"/>
      <c r="J54" s="282"/>
      <c r="K54" s="280"/>
    </row>
    <row r="55" ht="15" customHeight="1">
      <c r="B55" s="278"/>
      <c r="C55" s="282" t="s">
        <v>879</v>
      </c>
      <c r="D55" s="282"/>
      <c r="E55" s="282"/>
      <c r="F55" s="282"/>
      <c r="G55" s="282"/>
      <c r="H55" s="282"/>
      <c r="I55" s="282"/>
      <c r="J55" s="282"/>
      <c r="K55" s="280"/>
    </row>
    <row r="56" ht="15" customHeight="1">
      <c r="B56" s="278"/>
      <c r="C56" s="284"/>
      <c r="D56" s="282" t="s">
        <v>880</v>
      </c>
      <c r="E56" s="282"/>
      <c r="F56" s="282"/>
      <c r="G56" s="282"/>
      <c r="H56" s="282"/>
      <c r="I56" s="282"/>
      <c r="J56" s="282"/>
      <c r="K56" s="280"/>
    </row>
    <row r="57" ht="15" customHeight="1">
      <c r="B57" s="278"/>
      <c r="C57" s="284"/>
      <c r="D57" s="282" t="s">
        <v>881</v>
      </c>
      <c r="E57" s="282"/>
      <c r="F57" s="282"/>
      <c r="G57" s="282"/>
      <c r="H57" s="282"/>
      <c r="I57" s="282"/>
      <c r="J57" s="282"/>
      <c r="K57" s="280"/>
    </row>
    <row r="58" ht="15" customHeight="1">
      <c r="B58" s="278"/>
      <c r="C58" s="284"/>
      <c r="D58" s="282" t="s">
        <v>882</v>
      </c>
      <c r="E58" s="282"/>
      <c r="F58" s="282"/>
      <c r="G58" s="282"/>
      <c r="H58" s="282"/>
      <c r="I58" s="282"/>
      <c r="J58" s="282"/>
      <c r="K58" s="280"/>
    </row>
    <row r="59" ht="15" customHeight="1">
      <c r="B59" s="278"/>
      <c r="C59" s="284"/>
      <c r="D59" s="282" t="s">
        <v>883</v>
      </c>
      <c r="E59" s="282"/>
      <c r="F59" s="282"/>
      <c r="G59" s="282"/>
      <c r="H59" s="282"/>
      <c r="I59" s="282"/>
      <c r="J59" s="282"/>
      <c r="K59" s="280"/>
    </row>
    <row r="60" ht="15" customHeight="1">
      <c r="B60" s="278"/>
      <c r="C60" s="284"/>
      <c r="D60" s="287" t="s">
        <v>884</v>
      </c>
      <c r="E60" s="287"/>
      <c r="F60" s="287"/>
      <c r="G60" s="287"/>
      <c r="H60" s="287"/>
      <c r="I60" s="287"/>
      <c r="J60" s="287"/>
      <c r="K60" s="280"/>
    </row>
    <row r="61" ht="15" customHeight="1">
      <c r="B61" s="278"/>
      <c r="C61" s="284"/>
      <c r="D61" s="282" t="s">
        <v>885</v>
      </c>
      <c r="E61" s="282"/>
      <c r="F61" s="282"/>
      <c r="G61" s="282"/>
      <c r="H61" s="282"/>
      <c r="I61" s="282"/>
      <c r="J61" s="282"/>
      <c r="K61" s="280"/>
    </row>
    <row r="62" ht="12.75" customHeight="1">
      <c r="B62" s="278"/>
      <c r="C62" s="284"/>
      <c r="D62" s="284"/>
      <c r="E62" s="288"/>
      <c r="F62" s="284"/>
      <c r="G62" s="284"/>
      <c r="H62" s="284"/>
      <c r="I62" s="284"/>
      <c r="J62" s="284"/>
      <c r="K62" s="280"/>
    </row>
    <row r="63" ht="15" customHeight="1">
      <c r="B63" s="278"/>
      <c r="C63" s="284"/>
      <c r="D63" s="282" t="s">
        <v>886</v>
      </c>
      <c r="E63" s="282"/>
      <c r="F63" s="282"/>
      <c r="G63" s="282"/>
      <c r="H63" s="282"/>
      <c r="I63" s="282"/>
      <c r="J63" s="282"/>
      <c r="K63" s="280"/>
    </row>
    <row r="64" ht="15" customHeight="1">
      <c r="B64" s="278"/>
      <c r="C64" s="284"/>
      <c r="D64" s="287" t="s">
        <v>887</v>
      </c>
      <c r="E64" s="287"/>
      <c r="F64" s="287"/>
      <c r="G64" s="287"/>
      <c r="H64" s="287"/>
      <c r="I64" s="287"/>
      <c r="J64" s="287"/>
      <c r="K64" s="280"/>
    </row>
    <row r="65" ht="15" customHeight="1">
      <c r="B65" s="278"/>
      <c r="C65" s="284"/>
      <c r="D65" s="282" t="s">
        <v>888</v>
      </c>
      <c r="E65" s="282"/>
      <c r="F65" s="282"/>
      <c r="G65" s="282"/>
      <c r="H65" s="282"/>
      <c r="I65" s="282"/>
      <c r="J65" s="282"/>
      <c r="K65" s="280"/>
    </row>
    <row r="66" ht="15" customHeight="1">
      <c r="B66" s="278"/>
      <c r="C66" s="284"/>
      <c r="D66" s="282" t="s">
        <v>889</v>
      </c>
      <c r="E66" s="282"/>
      <c r="F66" s="282"/>
      <c r="G66" s="282"/>
      <c r="H66" s="282"/>
      <c r="I66" s="282"/>
      <c r="J66" s="282"/>
      <c r="K66" s="280"/>
    </row>
    <row r="67" ht="15" customHeight="1">
      <c r="B67" s="278"/>
      <c r="C67" s="284"/>
      <c r="D67" s="282" t="s">
        <v>890</v>
      </c>
      <c r="E67" s="282"/>
      <c r="F67" s="282"/>
      <c r="G67" s="282"/>
      <c r="H67" s="282"/>
      <c r="I67" s="282"/>
      <c r="J67" s="282"/>
      <c r="K67" s="280"/>
    </row>
    <row r="68" ht="15" customHeight="1">
      <c r="B68" s="278"/>
      <c r="C68" s="284"/>
      <c r="D68" s="282" t="s">
        <v>891</v>
      </c>
      <c r="E68" s="282"/>
      <c r="F68" s="282"/>
      <c r="G68" s="282"/>
      <c r="H68" s="282"/>
      <c r="I68" s="282"/>
      <c r="J68" s="282"/>
      <c r="K68" s="280"/>
    </row>
    <row r="69" ht="12.75" customHeight="1">
      <c r="B69" s="289"/>
      <c r="C69" s="290"/>
      <c r="D69" s="290"/>
      <c r="E69" s="290"/>
      <c r="F69" s="290"/>
      <c r="G69" s="290"/>
      <c r="H69" s="290"/>
      <c r="I69" s="290"/>
      <c r="J69" s="290"/>
      <c r="K69" s="291"/>
    </row>
    <row r="70" ht="18.75" customHeight="1">
      <c r="B70" s="292"/>
      <c r="C70" s="292"/>
      <c r="D70" s="292"/>
      <c r="E70" s="292"/>
      <c r="F70" s="292"/>
      <c r="G70" s="292"/>
      <c r="H70" s="292"/>
      <c r="I70" s="292"/>
      <c r="J70" s="292"/>
      <c r="K70" s="293"/>
    </row>
    <row r="71" ht="18.75" customHeight="1">
      <c r="B71" s="293"/>
      <c r="C71" s="293"/>
      <c r="D71" s="293"/>
      <c r="E71" s="293"/>
      <c r="F71" s="293"/>
      <c r="G71" s="293"/>
      <c r="H71" s="293"/>
      <c r="I71" s="293"/>
      <c r="J71" s="293"/>
      <c r="K71" s="293"/>
    </row>
    <row r="72" ht="7.5" customHeight="1">
      <c r="B72" s="294"/>
      <c r="C72" s="295"/>
      <c r="D72" s="295"/>
      <c r="E72" s="295"/>
      <c r="F72" s="295"/>
      <c r="G72" s="295"/>
      <c r="H72" s="295"/>
      <c r="I72" s="295"/>
      <c r="J72" s="295"/>
      <c r="K72" s="296"/>
    </row>
    <row r="73" ht="45" customHeight="1">
      <c r="B73" s="297"/>
      <c r="C73" s="298" t="s">
        <v>150</v>
      </c>
      <c r="D73" s="298"/>
      <c r="E73" s="298"/>
      <c r="F73" s="298"/>
      <c r="G73" s="298"/>
      <c r="H73" s="298"/>
      <c r="I73" s="298"/>
      <c r="J73" s="298"/>
      <c r="K73" s="299"/>
    </row>
    <row r="74" ht="17.25" customHeight="1">
      <c r="B74" s="297"/>
      <c r="C74" s="300" t="s">
        <v>892</v>
      </c>
      <c r="D74" s="300"/>
      <c r="E74" s="300"/>
      <c r="F74" s="300" t="s">
        <v>893</v>
      </c>
      <c r="G74" s="301"/>
      <c r="H74" s="300" t="s">
        <v>164</v>
      </c>
      <c r="I74" s="300" t="s">
        <v>59</v>
      </c>
      <c r="J74" s="300" t="s">
        <v>894</v>
      </c>
      <c r="K74" s="299"/>
    </row>
    <row r="75" ht="17.25" customHeight="1">
      <c r="B75" s="297"/>
      <c r="C75" s="302" t="s">
        <v>895</v>
      </c>
      <c r="D75" s="302"/>
      <c r="E75" s="302"/>
      <c r="F75" s="303" t="s">
        <v>896</v>
      </c>
      <c r="G75" s="304"/>
      <c r="H75" s="302"/>
      <c r="I75" s="302"/>
      <c r="J75" s="302" t="s">
        <v>897</v>
      </c>
      <c r="K75" s="299"/>
    </row>
    <row r="76" ht="5.25" customHeight="1">
      <c r="B76" s="297"/>
      <c r="C76" s="305"/>
      <c r="D76" s="305"/>
      <c r="E76" s="305"/>
      <c r="F76" s="305"/>
      <c r="G76" s="306"/>
      <c r="H76" s="305"/>
      <c r="I76" s="305"/>
      <c r="J76" s="305"/>
      <c r="K76" s="299"/>
    </row>
    <row r="77" ht="15" customHeight="1">
      <c r="B77" s="297"/>
      <c r="C77" s="286" t="s">
        <v>55</v>
      </c>
      <c r="D77" s="305"/>
      <c r="E77" s="305"/>
      <c r="F77" s="307" t="s">
        <v>898</v>
      </c>
      <c r="G77" s="306"/>
      <c r="H77" s="286" t="s">
        <v>899</v>
      </c>
      <c r="I77" s="286" t="s">
        <v>900</v>
      </c>
      <c r="J77" s="286">
        <v>20</v>
      </c>
      <c r="K77" s="299"/>
    </row>
    <row r="78" ht="15" customHeight="1">
      <c r="B78" s="297"/>
      <c r="C78" s="286" t="s">
        <v>901</v>
      </c>
      <c r="D78" s="286"/>
      <c r="E78" s="286"/>
      <c r="F78" s="307" t="s">
        <v>898</v>
      </c>
      <c r="G78" s="306"/>
      <c r="H78" s="286" t="s">
        <v>902</v>
      </c>
      <c r="I78" s="286" t="s">
        <v>900</v>
      </c>
      <c r="J78" s="286">
        <v>120</v>
      </c>
      <c r="K78" s="299"/>
    </row>
    <row r="79" ht="15" customHeight="1">
      <c r="B79" s="308"/>
      <c r="C79" s="286" t="s">
        <v>903</v>
      </c>
      <c r="D79" s="286"/>
      <c r="E79" s="286"/>
      <c r="F79" s="307" t="s">
        <v>904</v>
      </c>
      <c r="G79" s="306"/>
      <c r="H79" s="286" t="s">
        <v>905</v>
      </c>
      <c r="I79" s="286" t="s">
        <v>900</v>
      </c>
      <c r="J79" s="286">
        <v>50</v>
      </c>
      <c r="K79" s="299"/>
    </row>
    <row r="80" ht="15" customHeight="1">
      <c r="B80" s="308"/>
      <c r="C80" s="286" t="s">
        <v>906</v>
      </c>
      <c r="D80" s="286"/>
      <c r="E80" s="286"/>
      <c r="F80" s="307" t="s">
        <v>898</v>
      </c>
      <c r="G80" s="306"/>
      <c r="H80" s="286" t="s">
        <v>907</v>
      </c>
      <c r="I80" s="286" t="s">
        <v>908</v>
      </c>
      <c r="J80" s="286"/>
      <c r="K80" s="299"/>
    </row>
    <row r="81" ht="15" customHeight="1">
      <c r="B81" s="308"/>
      <c r="C81" s="309" t="s">
        <v>909</v>
      </c>
      <c r="D81" s="309"/>
      <c r="E81" s="309"/>
      <c r="F81" s="310" t="s">
        <v>904</v>
      </c>
      <c r="G81" s="309"/>
      <c r="H81" s="309" t="s">
        <v>910</v>
      </c>
      <c r="I81" s="309" t="s">
        <v>900</v>
      </c>
      <c r="J81" s="309">
        <v>15</v>
      </c>
      <c r="K81" s="299"/>
    </row>
    <row r="82" ht="15" customHeight="1">
      <c r="B82" s="308"/>
      <c r="C82" s="309" t="s">
        <v>911</v>
      </c>
      <c r="D82" s="309"/>
      <c r="E82" s="309"/>
      <c r="F82" s="310" t="s">
        <v>904</v>
      </c>
      <c r="G82" s="309"/>
      <c r="H82" s="309" t="s">
        <v>912</v>
      </c>
      <c r="I82" s="309" t="s">
        <v>900</v>
      </c>
      <c r="J82" s="309">
        <v>15</v>
      </c>
      <c r="K82" s="299"/>
    </row>
    <row r="83" ht="15" customHeight="1">
      <c r="B83" s="308"/>
      <c r="C83" s="309" t="s">
        <v>913</v>
      </c>
      <c r="D83" s="309"/>
      <c r="E83" s="309"/>
      <c r="F83" s="310" t="s">
        <v>904</v>
      </c>
      <c r="G83" s="309"/>
      <c r="H83" s="309" t="s">
        <v>914</v>
      </c>
      <c r="I83" s="309" t="s">
        <v>900</v>
      </c>
      <c r="J83" s="309">
        <v>20</v>
      </c>
      <c r="K83" s="299"/>
    </row>
    <row r="84" ht="15" customHeight="1">
      <c r="B84" s="308"/>
      <c r="C84" s="309" t="s">
        <v>915</v>
      </c>
      <c r="D84" s="309"/>
      <c r="E84" s="309"/>
      <c r="F84" s="310" t="s">
        <v>904</v>
      </c>
      <c r="G84" s="309"/>
      <c r="H84" s="309" t="s">
        <v>916</v>
      </c>
      <c r="I84" s="309" t="s">
        <v>900</v>
      </c>
      <c r="J84" s="309">
        <v>20</v>
      </c>
      <c r="K84" s="299"/>
    </row>
    <row r="85" ht="15" customHeight="1">
      <c r="B85" s="308"/>
      <c r="C85" s="286" t="s">
        <v>917</v>
      </c>
      <c r="D85" s="286"/>
      <c r="E85" s="286"/>
      <c r="F85" s="307" t="s">
        <v>904</v>
      </c>
      <c r="G85" s="306"/>
      <c r="H85" s="286" t="s">
        <v>918</v>
      </c>
      <c r="I85" s="286" t="s">
        <v>900</v>
      </c>
      <c r="J85" s="286">
        <v>50</v>
      </c>
      <c r="K85" s="299"/>
    </row>
    <row r="86" ht="15" customHeight="1">
      <c r="B86" s="308"/>
      <c r="C86" s="286" t="s">
        <v>919</v>
      </c>
      <c r="D86" s="286"/>
      <c r="E86" s="286"/>
      <c r="F86" s="307" t="s">
        <v>904</v>
      </c>
      <c r="G86" s="306"/>
      <c r="H86" s="286" t="s">
        <v>920</v>
      </c>
      <c r="I86" s="286" t="s">
        <v>900</v>
      </c>
      <c r="J86" s="286">
        <v>20</v>
      </c>
      <c r="K86" s="299"/>
    </row>
    <row r="87" ht="15" customHeight="1">
      <c r="B87" s="308"/>
      <c r="C87" s="286" t="s">
        <v>921</v>
      </c>
      <c r="D87" s="286"/>
      <c r="E87" s="286"/>
      <c r="F87" s="307" t="s">
        <v>904</v>
      </c>
      <c r="G87" s="306"/>
      <c r="H87" s="286" t="s">
        <v>922</v>
      </c>
      <c r="I87" s="286" t="s">
        <v>900</v>
      </c>
      <c r="J87" s="286">
        <v>20</v>
      </c>
      <c r="K87" s="299"/>
    </row>
    <row r="88" ht="15" customHeight="1">
      <c r="B88" s="308"/>
      <c r="C88" s="286" t="s">
        <v>923</v>
      </c>
      <c r="D88" s="286"/>
      <c r="E88" s="286"/>
      <c r="F88" s="307" t="s">
        <v>904</v>
      </c>
      <c r="G88" s="306"/>
      <c r="H88" s="286" t="s">
        <v>924</v>
      </c>
      <c r="I88" s="286" t="s">
        <v>900</v>
      </c>
      <c r="J88" s="286">
        <v>50</v>
      </c>
      <c r="K88" s="299"/>
    </row>
    <row r="89" ht="15" customHeight="1">
      <c r="B89" s="308"/>
      <c r="C89" s="286" t="s">
        <v>925</v>
      </c>
      <c r="D89" s="286"/>
      <c r="E89" s="286"/>
      <c r="F89" s="307" t="s">
        <v>904</v>
      </c>
      <c r="G89" s="306"/>
      <c r="H89" s="286" t="s">
        <v>925</v>
      </c>
      <c r="I89" s="286" t="s">
        <v>900</v>
      </c>
      <c r="J89" s="286">
        <v>50</v>
      </c>
      <c r="K89" s="299"/>
    </row>
    <row r="90" ht="15" customHeight="1">
      <c r="B90" s="308"/>
      <c r="C90" s="286" t="s">
        <v>169</v>
      </c>
      <c r="D90" s="286"/>
      <c r="E90" s="286"/>
      <c r="F90" s="307" t="s">
        <v>904</v>
      </c>
      <c r="G90" s="306"/>
      <c r="H90" s="286" t="s">
        <v>926</v>
      </c>
      <c r="I90" s="286" t="s">
        <v>900</v>
      </c>
      <c r="J90" s="286">
        <v>255</v>
      </c>
      <c r="K90" s="299"/>
    </row>
    <row r="91" ht="15" customHeight="1">
      <c r="B91" s="308"/>
      <c r="C91" s="286" t="s">
        <v>927</v>
      </c>
      <c r="D91" s="286"/>
      <c r="E91" s="286"/>
      <c r="F91" s="307" t="s">
        <v>898</v>
      </c>
      <c r="G91" s="306"/>
      <c r="H91" s="286" t="s">
        <v>928</v>
      </c>
      <c r="I91" s="286" t="s">
        <v>929</v>
      </c>
      <c r="J91" s="286"/>
      <c r="K91" s="299"/>
    </row>
    <row r="92" ht="15" customHeight="1">
      <c r="B92" s="308"/>
      <c r="C92" s="286" t="s">
        <v>930</v>
      </c>
      <c r="D92" s="286"/>
      <c r="E92" s="286"/>
      <c r="F92" s="307" t="s">
        <v>898</v>
      </c>
      <c r="G92" s="306"/>
      <c r="H92" s="286" t="s">
        <v>931</v>
      </c>
      <c r="I92" s="286" t="s">
        <v>932</v>
      </c>
      <c r="J92" s="286"/>
      <c r="K92" s="299"/>
    </row>
    <row r="93" ht="15" customHeight="1">
      <c r="B93" s="308"/>
      <c r="C93" s="286" t="s">
        <v>933</v>
      </c>
      <c r="D93" s="286"/>
      <c r="E93" s="286"/>
      <c r="F93" s="307" t="s">
        <v>898</v>
      </c>
      <c r="G93" s="306"/>
      <c r="H93" s="286" t="s">
        <v>933</v>
      </c>
      <c r="I93" s="286" t="s">
        <v>932</v>
      </c>
      <c r="J93" s="286"/>
      <c r="K93" s="299"/>
    </row>
    <row r="94" ht="15" customHeight="1">
      <c r="B94" s="308"/>
      <c r="C94" s="286" t="s">
        <v>40</v>
      </c>
      <c r="D94" s="286"/>
      <c r="E94" s="286"/>
      <c r="F94" s="307" t="s">
        <v>898</v>
      </c>
      <c r="G94" s="306"/>
      <c r="H94" s="286" t="s">
        <v>934</v>
      </c>
      <c r="I94" s="286" t="s">
        <v>932</v>
      </c>
      <c r="J94" s="286"/>
      <c r="K94" s="299"/>
    </row>
    <row r="95" ht="15" customHeight="1">
      <c r="B95" s="308"/>
      <c r="C95" s="286" t="s">
        <v>50</v>
      </c>
      <c r="D95" s="286"/>
      <c r="E95" s="286"/>
      <c r="F95" s="307" t="s">
        <v>898</v>
      </c>
      <c r="G95" s="306"/>
      <c r="H95" s="286" t="s">
        <v>935</v>
      </c>
      <c r="I95" s="286" t="s">
        <v>932</v>
      </c>
      <c r="J95" s="286"/>
      <c r="K95" s="299"/>
    </row>
    <row r="96" ht="15" customHeight="1">
      <c r="B96" s="311"/>
      <c r="C96" s="312"/>
      <c r="D96" s="312"/>
      <c r="E96" s="312"/>
      <c r="F96" s="312"/>
      <c r="G96" s="312"/>
      <c r="H96" s="312"/>
      <c r="I96" s="312"/>
      <c r="J96" s="312"/>
      <c r="K96" s="313"/>
    </row>
    <row r="97" ht="18.75" customHeight="1">
      <c r="B97" s="314"/>
      <c r="C97" s="315"/>
      <c r="D97" s="315"/>
      <c r="E97" s="315"/>
      <c r="F97" s="315"/>
      <c r="G97" s="315"/>
      <c r="H97" s="315"/>
      <c r="I97" s="315"/>
      <c r="J97" s="315"/>
      <c r="K97" s="314"/>
    </row>
    <row r="98" ht="18.75" customHeight="1">
      <c r="B98" s="293"/>
      <c r="C98" s="293"/>
      <c r="D98" s="293"/>
      <c r="E98" s="293"/>
      <c r="F98" s="293"/>
      <c r="G98" s="293"/>
      <c r="H98" s="293"/>
      <c r="I98" s="293"/>
      <c r="J98" s="293"/>
      <c r="K98" s="293"/>
    </row>
    <row r="99" ht="7.5" customHeight="1">
      <c r="B99" s="294"/>
      <c r="C99" s="295"/>
      <c r="D99" s="295"/>
      <c r="E99" s="295"/>
      <c r="F99" s="295"/>
      <c r="G99" s="295"/>
      <c r="H99" s="295"/>
      <c r="I99" s="295"/>
      <c r="J99" s="295"/>
      <c r="K99" s="296"/>
    </row>
    <row r="100" ht="45" customHeight="1">
      <c r="B100" s="297"/>
      <c r="C100" s="298" t="s">
        <v>936</v>
      </c>
      <c r="D100" s="298"/>
      <c r="E100" s="298"/>
      <c r="F100" s="298"/>
      <c r="G100" s="298"/>
      <c r="H100" s="298"/>
      <c r="I100" s="298"/>
      <c r="J100" s="298"/>
      <c r="K100" s="299"/>
    </row>
    <row r="101" ht="17.25" customHeight="1">
      <c r="B101" s="297"/>
      <c r="C101" s="300" t="s">
        <v>892</v>
      </c>
      <c r="D101" s="300"/>
      <c r="E101" s="300"/>
      <c r="F101" s="300" t="s">
        <v>893</v>
      </c>
      <c r="G101" s="301"/>
      <c r="H101" s="300" t="s">
        <v>164</v>
      </c>
      <c r="I101" s="300" t="s">
        <v>59</v>
      </c>
      <c r="J101" s="300" t="s">
        <v>894</v>
      </c>
      <c r="K101" s="299"/>
    </row>
    <row r="102" ht="17.25" customHeight="1">
      <c r="B102" s="297"/>
      <c r="C102" s="302" t="s">
        <v>895</v>
      </c>
      <c r="D102" s="302"/>
      <c r="E102" s="302"/>
      <c r="F102" s="303" t="s">
        <v>896</v>
      </c>
      <c r="G102" s="304"/>
      <c r="H102" s="302"/>
      <c r="I102" s="302"/>
      <c r="J102" s="302" t="s">
        <v>897</v>
      </c>
      <c r="K102" s="299"/>
    </row>
    <row r="103" ht="5.25" customHeight="1">
      <c r="B103" s="297"/>
      <c r="C103" s="300"/>
      <c r="D103" s="300"/>
      <c r="E103" s="300"/>
      <c r="F103" s="300"/>
      <c r="G103" s="316"/>
      <c r="H103" s="300"/>
      <c r="I103" s="300"/>
      <c r="J103" s="300"/>
      <c r="K103" s="299"/>
    </row>
    <row r="104" ht="15" customHeight="1">
      <c r="B104" s="297"/>
      <c r="C104" s="286" t="s">
        <v>55</v>
      </c>
      <c r="D104" s="305"/>
      <c r="E104" s="305"/>
      <c r="F104" s="307" t="s">
        <v>898</v>
      </c>
      <c r="G104" s="316"/>
      <c r="H104" s="286" t="s">
        <v>937</v>
      </c>
      <c r="I104" s="286" t="s">
        <v>900</v>
      </c>
      <c r="J104" s="286">
        <v>20</v>
      </c>
      <c r="K104" s="299"/>
    </row>
    <row r="105" ht="15" customHeight="1">
      <c r="B105" s="297"/>
      <c r="C105" s="286" t="s">
        <v>901</v>
      </c>
      <c r="D105" s="286"/>
      <c r="E105" s="286"/>
      <c r="F105" s="307" t="s">
        <v>898</v>
      </c>
      <c r="G105" s="286"/>
      <c r="H105" s="286" t="s">
        <v>937</v>
      </c>
      <c r="I105" s="286" t="s">
        <v>900</v>
      </c>
      <c r="J105" s="286">
        <v>120</v>
      </c>
      <c r="K105" s="299"/>
    </row>
    <row r="106" ht="15" customHeight="1">
      <c r="B106" s="308"/>
      <c r="C106" s="286" t="s">
        <v>903</v>
      </c>
      <c r="D106" s="286"/>
      <c r="E106" s="286"/>
      <c r="F106" s="307" t="s">
        <v>904</v>
      </c>
      <c r="G106" s="286"/>
      <c r="H106" s="286" t="s">
        <v>937</v>
      </c>
      <c r="I106" s="286" t="s">
        <v>900</v>
      </c>
      <c r="J106" s="286">
        <v>50</v>
      </c>
      <c r="K106" s="299"/>
    </row>
    <row r="107" ht="15" customHeight="1">
      <c r="B107" s="308"/>
      <c r="C107" s="286" t="s">
        <v>906</v>
      </c>
      <c r="D107" s="286"/>
      <c r="E107" s="286"/>
      <c r="F107" s="307" t="s">
        <v>898</v>
      </c>
      <c r="G107" s="286"/>
      <c r="H107" s="286" t="s">
        <v>937</v>
      </c>
      <c r="I107" s="286" t="s">
        <v>908</v>
      </c>
      <c r="J107" s="286"/>
      <c r="K107" s="299"/>
    </row>
    <row r="108" ht="15" customHeight="1">
      <c r="B108" s="308"/>
      <c r="C108" s="286" t="s">
        <v>917</v>
      </c>
      <c r="D108" s="286"/>
      <c r="E108" s="286"/>
      <c r="F108" s="307" t="s">
        <v>904</v>
      </c>
      <c r="G108" s="286"/>
      <c r="H108" s="286" t="s">
        <v>937</v>
      </c>
      <c r="I108" s="286" t="s">
        <v>900</v>
      </c>
      <c r="J108" s="286">
        <v>50</v>
      </c>
      <c r="K108" s="299"/>
    </row>
    <row r="109" ht="15" customHeight="1">
      <c r="B109" s="308"/>
      <c r="C109" s="286" t="s">
        <v>925</v>
      </c>
      <c r="D109" s="286"/>
      <c r="E109" s="286"/>
      <c r="F109" s="307" t="s">
        <v>904</v>
      </c>
      <c r="G109" s="286"/>
      <c r="H109" s="286" t="s">
        <v>937</v>
      </c>
      <c r="I109" s="286" t="s">
        <v>900</v>
      </c>
      <c r="J109" s="286">
        <v>50</v>
      </c>
      <c r="K109" s="299"/>
    </row>
    <row r="110" ht="15" customHeight="1">
      <c r="B110" s="308"/>
      <c r="C110" s="286" t="s">
        <v>923</v>
      </c>
      <c r="D110" s="286"/>
      <c r="E110" s="286"/>
      <c r="F110" s="307" t="s">
        <v>904</v>
      </c>
      <c r="G110" s="286"/>
      <c r="H110" s="286" t="s">
        <v>937</v>
      </c>
      <c r="I110" s="286" t="s">
        <v>900</v>
      </c>
      <c r="J110" s="286">
        <v>50</v>
      </c>
      <c r="K110" s="299"/>
    </row>
    <row r="111" ht="15" customHeight="1">
      <c r="B111" s="308"/>
      <c r="C111" s="286" t="s">
        <v>55</v>
      </c>
      <c r="D111" s="286"/>
      <c r="E111" s="286"/>
      <c r="F111" s="307" t="s">
        <v>898</v>
      </c>
      <c r="G111" s="286"/>
      <c r="H111" s="286" t="s">
        <v>938</v>
      </c>
      <c r="I111" s="286" t="s">
        <v>900</v>
      </c>
      <c r="J111" s="286">
        <v>20</v>
      </c>
      <c r="K111" s="299"/>
    </row>
    <row r="112" ht="15" customHeight="1">
      <c r="B112" s="308"/>
      <c r="C112" s="286" t="s">
        <v>939</v>
      </c>
      <c r="D112" s="286"/>
      <c r="E112" s="286"/>
      <c r="F112" s="307" t="s">
        <v>898</v>
      </c>
      <c r="G112" s="286"/>
      <c r="H112" s="286" t="s">
        <v>940</v>
      </c>
      <c r="I112" s="286" t="s">
        <v>900</v>
      </c>
      <c r="J112" s="286">
        <v>120</v>
      </c>
      <c r="K112" s="299"/>
    </row>
    <row r="113" ht="15" customHeight="1">
      <c r="B113" s="308"/>
      <c r="C113" s="286" t="s">
        <v>40</v>
      </c>
      <c r="D113" s="286"/>
      <c r="E113" s="286"/>
      <c r="F113" s="307" t="s">
        <v>898</v>
      </c>
      <c r="G113" s="286"/>
      <c r="H113" s="286" t="s">
        <v>941</v>
      </c>
      <c r="I113" s="286" t="s">
        <v>932</v>
      </c>
      <c r="J113" s="286"/>
      <c r="K113" s="299"/>
    </row>
    <row r="114" ht="15" customHeight="1">
      <c r="B114" s="308"/>
      <c r="C114" s="286" t="s">
        <v>50</v>
      </c>
      <c r="D114" s="286"/>
      <c r="E114" s="286"/>
      <c r="F114" s="307" t="s">
        <v>898</v>
      </c>
      <c r="G114" s="286"/>
      <c r="H114" s="286" t="s">
        <v>942</v>
      </c>
      <c r="I114" s="286" t="s">
        <v>932</v>
      </c>
      <c r="J114" s="286"/>
      <c r="K114" s="299"/>
    </row>
    <row r="115" ht="15" customHeight="1">
      <c r="B115" s="308"/>
      <c r="C115" s="286" t="s">
        <v>59</v>
      </c>
      <c r="D115" s="286"/>
      <c r="E115" s="286"/>
      <c r="F115" s="307" t="s">
        <v>898</v>
      </c>
      <c r="G115" s="286"/>
      <c r="H115" s="286" t="s">
        <v>943</v>
      </c>
      <c r="I115" s="286" t="s">
        <v>944</v>
      </c>
      <c r="J115" s="286"/>
      <c r="K115" s="299"/>
    </row>
    <row r="116" ht="15" customHeight="1">
      <c r="B116" s="311"/>
      <c r="C116" s="317"/>
      <c r="D116" s="317"/>
      <c r="E116" s="317"/>
      <c r="F116" s="317"/>
      <c r="G116" s="317"/>
      <c r="H116" s="317"/>
      <c r="I116" s="317"/>
      <c r="J116" s="317"/>
      <c r="K116" s="313"/>
    </row>
    <row r="117" ht="18.75" customHeight="1">
      <c r="B117" s="318"/>
      <c r="C117" s="282"/>
      <c r="D117" s="282"/>
      <c r="E117" s="282"/>
      <c r="F117" s="319"/>
      <c r="G117" s="282"/>
      <c r="H117" s="282"/>
      <c r="I117" s="282"/>
      <c r="J117" s="282"/>
      <c r="K117" s="318"/>
    </row>
    <row r="118" ht="18.75" customHeight="1">
      <c r="B118" s="293"/>
      <c r="C118" s="293"/>
      <c r="D118" s="293"/>
      <c r="E118" s="293"/>
      <c r="F118" s="293"/>
      <c r="G118" s="293"/>
      <c r="H118" s="293"/>
      <c r="I118" s="293"/>
      <c r="J118" s="293"/>
      <c r="K118" s="293"/>
    </row>
    <row r="119" ht="7.5" customHeight="1">
      <c r="B119" s="320"/>
      <c r="C119" s="321"/>
      <c r="D119" s="321"/>
      <c r="E119" s="321"/>
      <c r="F119" s="321"/>
      <c r="G119" s="321"/>
      <c r="H119" s="321"/>
      <c r="I119" s="321"/>
      <c r="J119" s="321"/>
      <c r="K119" s="322"/>
    </row>
    <row r="120" ht="45" customHeight="1">
      <c r="B120" s="323"/>
      <c r="C120" s="276" t="s">
        <v>945</v>
      </c>
      <c r="D120" s="276"/>
      <c r="E120" s="276"/>
      <c r="F120" s="276"/>
      <c r="G120" s="276"/>
      <c r="H120" s="276"/>
      <c r="I120" s="276"/>
      <c r="J120" s="276"/>
      <c r="K120" s="324"/>
    </row>
    <row r="121" ht="17.25" customHeight="1">
      <c r="B121" s="325"/>
      <c r="C121" s="300" t="s">
        <v>892</v>
      </c>
      <c r="D121" s="300"/>
      <c r="E121" s="300"/>
      <c r="F121" s="300" t="s">
        <v>893</v>
      </c>
      <c r="G121" s="301"/>
      <c r="H121" s="300" t="s">
        <v>164</v>
      </c>
      <c r="I121" s="300" t="s">
        <v>59</v>
      </c>
      <c r="J121" s="300" t="s">
        <v>894</v>
      </c>
      <c r="K121" s="326"/>
    </row>
    <row r="122" ht="17.25" customHeight="1">
      <c r="B122" s="325"/>
      <c r="C122" s="302" t="s">
        <v>895</v>
      </c>
      <c r="D122" s="302"/>
      <c r="E122" s="302"/>
      <c r="F122" s="303" t="s">
        <v>896</v>
      </c>
      <c r="G122" s="304"/>
      <c r="H122" s="302"/>
      <c r="I122" s="302"/>
      <c r="J122" s="302" t="s">
        <v>897</v>
      </c>
      <c r="K122" s="326"/>
    </row>
    <row r="123" ht="5.25" customHeight="1">
      <c r="B123" s="327"/>
      <c r="C123" s="305"/>
      <c r="D123" s="305"/>
      <c r="E123" s="305"/>
      <c r="F123" s="305"/>
      <c r="G123" s="286"/>
      <c r="H123" s="305"/>
      <c r="I123" s="305"/>
      <c r="J123" s="305"/>
      <c r="K123" s="328"/>
    </row>
    <row r="124" ht="15" customHeight="1">
      <c r="B124" s="327"/>
      <c r="C124" s="286" t="s">
        <v>901</v>
      </c>
      <c r="D124" s="305"/>
      <c r="E124" s="305"/>
      <c r="F124" s="307" t="s">
        <v>898</v>
      </c>
      <c r="G124" s="286"/>
      <c r="H124" s="286" t="s">
        <v>937</v>
      </c>
      <c r="I124" s="286" t="s">
        <v>900</v>
      </c>
      <c r="J124" s="286">
        <v>120</v>
      </c>
      <c r="K124" s="329"/>
    </row>
    <row r="125" ht="15" customHeight="1">
      <c r="B125" s="327"/>
      <c r="C125" s="286" t="s">
        <v>946</v>
      </c>
      <c r="D125" s="286"/>
      <c r="E125" s="286"/>
      <c r="F125" s="307" t="s">
        <v>898</v>
      </c>
      <c r="G125" s="286"/>
      <c r="H125" s="286" t="s">
        <v>947</v>
      </c>
      <c r="I125" s="286" t="s">
        <v>900</v>
      </c>
      <c r="J125" s="286" t="s">
        <v>948</v>
      </c>
      <c r="K125" s="329"/>
    </row>
    <row r="126" ht="15" customHeight="1">
      <c r="B126" s="327"/>
      <c r="C126" s="286" t="s">
        <v>847</v>
      </c>
      <c r="D126" s="286"/>
      <c r="E126" s="286"/>
      <c r="F126" s="307" t="s">
        <v>898</v>
      </c>
      <c r="G126" s="286"/>
      <c r="H126" s="286" t="s">
        <v>949</v>
      </c>
      <c r="I126" s="286" t="s">
        <v>900</v>
      </c>
      <c r="J126" s="286" t="s">
        <v>948</v>
      </c>
      <c r="K126" s="329"/>
    </row>
    <row r="127" ht="15" customHeight="1">
      <c r="B127" s="327"/>
      <c r="C127" s="286" t="s">
        <v>909</v>
      </c>
      <c r="D127" s="286"/>
      <c r="E127" s="286"/>
      <c r="F127" s="307" t="s">
        <v>904</v>
      </c>
      <c r="G127" s="286"/>
      <c r="H127" s="286" t="s">
        <v>910</v>
      </c>
      <c r="I127" s="286" t="s">
        <v>900</v>
      </c>
      <c r="J127" s="286">
        <v>15</v>
      </c>
      <c r="K127" s="329"/>
    </row>
    <row r="128" ht="15" customHeight="1">
      <c r="B128" s="327"/>
      <c r="C128" s="309" t="s">
        <v>911</v>
      </c>
      <c r="D128" s="309"/>
      <c r="E128" s="309"/>
      <c r="F128" s="310" t="s">
        <v>904</v>
      </c>
      <c r="G128" s="309"/>
      <c r="H128" s="309" t="s">
        <v>912</v>
      </c>
      <c r="I128" s="309" t="s">
        <v>900</v>
      </c>
      <c r="J128" s="309">
        <v>15</v>
      </c>
      <c r="K128" s="329"/>
    </row>
    <row r="129" ht="15" customHeight="1">
      <c r="B129" s="327"/>
      <c r="C129" s="309" t="s">
        <v>913</v>
      </c>
      <c r="D129" s="309"/>
      <c r="E129" s="309"/>
      <c r="F129" s="310" t="s">
        <v>904</v>
      </c>
      <c r="G129" s="309"/>
      <c r="H129" s="309" t="s">
        <v>914</v>
      </c>
      <c r="I129" s="309" t="s">
        <v>900</v>
      </c>
      <c r="J129" s="309">
        <v>20</v>
      </c>
      <c r="K129" s="329"/>
    </row>
    <row r="130" ht="15" customHeight="1">
      <c r="B130" s="327"/>
      <c r="C130" s="309" t="s">
        <v>915</v>
      </c>
      <c r="D130" s="309"/>
      <c r="E130" s="309"/>
      <c r="F130" s="310" t="s">
        <v>904</v>
      </c>
      <c r="G130" s="309"/>
      <c r="H130" s="309" t="s">
        <v>916</v>
      </c>
      <c r="I130" s="309" t="s">
        <v>900</v>
      </c>
      <c r="J130" s="309">
        <v>20</v>
      </c>
      <c r="K130" s="329"/>
    </row>
    <row r="131" ht="15" customHeight="1">
      <c r="B131" s="327"/>
      <c r="C131" s="286" t="s">
        <v>903</v>
      </c>
      <c r="D131" s="286"/>
      <c r="E131" s="286"/>
      <c r="F131" s="307" t="s">
        <v>904</v>
      </c>
      <c r="G131" s="286"/>
      <c r="H131" s="286" t="s">
        <v>937</v>
      </c>
      <c r="I131" s="286" t="s">
        <v>900</v>
      </c>
      <c r="J131" s="286">
        <v>50</v>
      </c>
      <c r="K131" s="329"/>
    </row>
    <row r="132" ht="15" customHeight="1">
      <c r="B132" s="327"/>
      <c r="C132" s="286" t="s">
        <v>917</v>
      </c>
      <c r="D132" s="286"/>
      <c r="E132" s="286"/>
      <c r="F132" s="307" t="s">
        <v>904</v>
      </c>
      <c r="G132" s="286"/>
      <c r="H132" s="286" t="s">
        <v>937</v>
      </c>
      <c r="I132" s="286" t="s">
        <v>900</v>
      </c>
      <c r="J132" s="286">
        <v>50</v>
      </c>
      <c r="K132" s="329"/>
    </row>
    <row r="133" ht="15" customHeight="1">
      <c r="B133" s="327"/>
      <c r="C133" s="286" t="s">
        <v>923</v>
      </c>
      <c r="D133" s="286"/>
      <c r="E133" s="286"/>
      <c r="F133" s="307" t="s">
        <v>904</v>
      </c>
      <c r="G133" s="286"/>
      <c r="H133" s="286" t="s">
        <v>937</v>
      </c>
      <c r="I133" s="286" t="s">
        <v>900</v>
      </c>
      <c r="J133" s="286">
        <v>50</v>
      </c>
      <c r="K133" s="329"/>
    </row>
    <row r="134" ht="15" customHeight="1">
      <c r="B134" s="327"/>
      <c r="C134" s="286" t="s">
        <v>925</v>
      </c>
      <c r="D134" s="286"/>
      <c r="E134" s="286"/>
      <c r="F134" s="307" t="s">
        <v>904</v>
      </c>
      <c r="G134" s="286"/>
      <c r="H134" s="286" t="s">
        <v>937</v>
      </c>
      <c r="I134" s="286" t="s">
        <v>900</v>
      </c>
      <c r="J134" s="286">
        <v>50</v>
      </c>
      <c r="K134" s="329"/>
    </row>
    <row r="135" ht="15" customHeight="1">
      <c r="B135" s="327"/>
      <c r="C135" s="286" t="s">
        <v>169</v>
      </c>
      <c r="D135" s="286"/>
      <c r="E135" s="286"/>
      <c r="F135" s="307" t="s">
        <v>904</v>
      </c>
      <c r="G135" s="286"/>
      <c r="H135" s="286" t="s">
        <v>950</v>
      </c>
      <c r="I135" s="286" t="s">
        <v>900</v>
      </c>
      <c r="J135" s="286">
        <v>255</v>
      </c>
      <c r="K135" s="329"/>
    </row>
    <row r="136" ht="15" customHeight="1">
      <c r="B136" s="327"/>
      <c r="C136" s="286" t="s">
        <v>927</v>
      </c>
      <c r="D136" s="286"/>
      <c r="E136" s="286"/>
      <c r="F136" s="307" t="s">
        <v>898</v>
      </c>
      <c r="G136" s="286"/>
      <c r="H136" s="286" t="s">
        <v>951</v>
      </c>
      <c r="I136" s="286" t="s">
        <v>929</v>
      </c>
      <c r="J136" s="286"/>
      <c r="K136" s="329"/>
    </row>
    <row r="137" ht="15" customHeight="1">
      <c r="B137" s="327"/>
      <c r="C137" s="286" t="s">
        <v>930</v>
      </c>
      <c r="D137" s="286"/>
      <c r="E137" s="286"/>
      <c r="F137" s="307" t="s">
        <v>898</v>
      </c>
      <c r="G137" s="286"/>
      <c r="H137" s="286" t="s">
        <v>952</v>
      </c>
      <c r="I137" s="286" t="s">
        <v>932</v>
      </c>
      <c r="J137" s="286"/>
      <c r="K137" s="329"/>
    </row>
    <row r="138" ht="15" customHeight="1">
      <c r="B138" s="327"/>
      <c r="C138" s="286" t="s">
        <v>933</v>
      </c>
      <c r="D138" s="286"/>
      <c r="E138" s="286"/>
      <c r="F138" s="307" t="s">
        <v>898</v>
      </c>
      <c r="G138" s="286"/>
      <c r="H138" s="286" t="s">
        <v>933</v>
      </c>
      <c r="I138" s="286" t="s">
        <v>932</v>
      </c>
      <c r="J138" s="286"/>
      <c r="K138" s="329"/>
    </row>
    <row r="139" ht="15" customHeight="1">
      <c r="B139" s="327"/>
      <c r="C139" s="286" t="s">
        <v>40</v>
      </c>
      <c r="D139" s="286"/>
      <c r="E139" s="286"/>
      <c r="F139" s="307" t="s">
        <v>898</v>
      </c>
      <c r="G139" s="286"/>
      <c r="H139" s="286" t="s">
        <v>953</v>
      </c>
      <c r="I139" s="286" t="s">
        <v>932</v>
      </c>
      <c r="J139" s="286"/>
      <c r="K139" s="329"/>
    </row>
    <row r="140" ht="15" customHeight="1">
      <c r="B140" s="327"/>
      <c r="C140" s="286" t="s">
        <v>954</v>
      </c>
      <c r="D140" s="286"/>
      <c r="E140" s="286"/>
      <c r="F140" s="307" t="s">
        <v>898</v>
      </c>
      <c r="G140" s="286"/>
      <c r="H140" s="286" t="s">
        <v>955</v>
      </c>
      <c r="I140" s="286" t="s">
        <v>932</v>
      </c>
      <c r="J140" s="286"/>
      <c r="K140" s="329"/>
    </row>
    <row r="141" ht="15" customHeight="1">
      <c r="B141" s="330"/>
      <c r="C141" s="331"/>
      <c r="D141" s="331"/>
      <c r="E141" s="331"/>
      <c r="F141" s="331"/>
      <c r="G141" s="331"/>
      <c r="H141" s="331"/>
      <c r="I141" s="331"/>
      <c r="J141" s="331"/>
      <c r="K141" s="332"/>
    </row>
    <row r="142" ht="18.75" customHeight="1">
      <c r="B142" s="282"/>
      <c r="C142" s="282"/>
      <c r="D142" s="282"/>
      <c r="E142" s="282"/>
      <c r="F142" s="319"/>
      <c r="G142" s="282"/>
      <c r="H142" s="282"/>
      <c r="I142" s="282"/>
      <c r="J142" s="282"/>
      <c r="K142" s="282"/>
    </row>
    <row r="143" ht="18.75" customHeight="1">
      <c r="B143" s="293"/>
      <c r="C143" s="293"/>
      <c r="D143" s="293"/>
      <c r="E143" s="293"/>
      <c r="F143" s="293"/>
      <c r="G143" s="293"/>
      <c r="H143" s="293"/>
      <c r="I143" s="293"/>
      <c r="J143" s="293"/>
      <c r="K143" s="293"/>
    </row>
    <row r="144" ht="7.5" customHeight="1">
      <c r="B144" s="294"/>
      <c r="C144" s="295"/>
      <c r="D144" s="295"/>
      <c r="E144" s="295"/>
      <c r="F144" s="295"/>
      <c r="G144" s="295"/>
      <c r="H144" s="295"/>
      <c r="I144" s="295"/>
      <c r="J144" s="295"/>
      <c r="K144" s="296"/>
    </row>
    <row r="145" ht="45" customHeight="1">
      <c r="B145" s="297"/>
      <c r="C145" s="298" t="s">
        <v>956</v>
      </c>
      <c r="D145" s="298"/>
      <c r="E145" s="298"/>
      <c r="F145" s="298"/>
      <c r="G145" s="298"/>
      <c r="H145" s="298"/>
      <c r="I145" s="298"/>
      <c r="J145" s="298"/>
      <c r="K145" s="299"/>
    </row>
    <row r="146" ht="17.25" customHeight="1">
      <c r="B146" s="297"/>
      <c r="C146" s="300" t="s">
        <v>892</v>
      </c>
      <c r="D146" s="300"/>
      <c r="E146" s="300"/>
      <c r="F146" s="300" t="s">
        <v>893</v>
      </c>
      <c r="G146" s="301"/>
      <c r="H146" s="300" t="s">
        <v>164</v>
      </c>
      <c r="I146" s="300" t="s">
        <v>59</v>
      </c>
      <c r="J146" s="300" t="s">
        <v>894</v>
      </c>
      <c r="K146" s="299"/>
    </row>
    <row r="147" ht="17.25" customHeight="1">
      <c r="B147" s="297"/>
      <c r="C147" s="302" t="s">
        <v>895</v>
      </c>
      <c r="D147" s="302"/>
      <c r="E147" s="302"/>
      <c r="F147" s="303" t="s">
        <v>896</v>
      </c>
      <c r="G147" s="304"/>
      <c r="H147" s="302"/>
      <c r="I147" s="302"/>
      <c r="J147" s="302" t="s">
        <v>897</v>
      </c>
      <c r="K147" s="299"/>
    </row>
    <row r="148" ht="5.25" customHeight="1">
      <c r="B148" s="308"/>
      <c r="C148" s="305"/>
      <c r="D148" s="305"/>
      <c r="E148" s="305"/>
      <c r="F148" s="305"/>
      <c r="G148" s="306"/>
      <c r="H148" s="305"/>
      <c r="I148" s="305"/>
      <c r="J148" s="305"/>
      <c r="K148" s="329"/>
    </row>
    <row r="149" ht="15" customHeight="1">
      <c r="B149" s="308"/>
      <c r="C149" s="333" t="s">
        <v>901</v>
      </c>
      <c r="D149" s="286"/>
      <c r="E149" s="286"/>
      <c r="F149" s="334" t="s">
        <v>898</v>
      </c>
      <c r="G149" s="286"/>
      <c r="H149" s="333" t="s">
        <v>937</v>
      </c>
      <c r="I149" s="333" t="s">
        <v>900</v>
      </c>
      <c r="J149" s="333">
        <v>120</v>
      </c>
      <c r="K149" s="329"/>
    </row>
    <row r="150" ht="15" customHeight="1">
      <c r="B150" s="308"/>
      <c r="C150" s="333" t="s">
        <v>946</v>
      </c>
      <c r="D150" s="286"/>
      <c r="E150" s="286"/>
      <c r="F150" s="334" t="s">
        <v>898</v>
      </c>
      <c r="G150" s="286"/>
      <c r="H150" s="333" t="s">
        <v>957</v>
      </c>
      <c r="I150" s="333" t="s">
        <v>900</v>
      </c>
      <c r="J150" s="333" t="s">
        <v>948</v>
      </c>
      <c r="K150" s="329"/>
    </row>
    <row r="151" ht="15" customHeight="1">
      <c r="B151" s="308"/>
      <c r="C151" s="333" t="s">
        <v>847</v>
      </c>
      <c r="D151" s="286"/>
      <c r="E151" s="286"/>
      <c r="F151" s="334" t="s">
        <v>898</v>
      </c>
      <c r="G151" s="286"/>
      <c r="H151" s="333" t="s">
        <v>958</v>
      </c>
      <c r="I151" s="333" t="s">
        <v>900</v>
      </c>
      <c r="J151" s="333" t="s">
        <v>948</v>
      </c>
      <c r="K151" s="329"/>
    </row>
    <row r="152" ht="15" customHeight="1">
      <c r="B152" s="308"/>
      <c r="C152" s="333" t="s">
        <v>903</v>
      </c>
      <c r="D152" s="286"/>
      <c r="E152" s="286"/>
      <c r="F152" s="334" t="s">
        <v>904</v>
      </c>
      <c r="G152" s="286"/>
      <c r="H152" s="333" t="s">
        <v>937</v>
      </c>
      <c r="I152" s="333" t="s">
        <v>900</v>
      </c>
      <c r="J152" s="333">
        <v>50</v>
      </c>
      <c r="K152" s="329"/>
    </row>
    <row r="153" ht="15" customHeight="1">
      <c r="B153" s="308"/>
      <c r="C153" s="333" t="s">
        <v>906</v>
      </c>
      <c r="D153" s="286"/>
      <c r="E153" s="286"/>
      <c r="F153" s="334" t="s">
        <v>898</v>
      </c>
      <c r="G153" s="286"/>
      <c r="H153" s="333" t="s">
        <v>937</v>
      </c>
      <c r="I153" s="333" t="s">
        <v>908</v>
      </c>
      <c r="J153" s="333"/>
      <c r="K153" s="329"/>
    </row>
    <row r="154" ht="15" customHeight="1">
      <c r="B154" s="308"/>
      <c r="C154" s="333" t="s">
        <v>917</v>
      </c>
      <c r="D154" s="286"/>
      <c r="E154" s="286"/>
      <c r="F154" s="334" t="s">
        <v>904</v>
      </c>
      <c r="G154" s="286"/>
      <c r="H154" s="333" t="s">
        <v>937</v>
      </c>
      <c r="I154" s="333" t="s">
        <v>900</v>
      </c>
      <c r="J154" s="333">
        <v>50</v>
      </c>
      <c r="K154" s="329"/>
    </row>
    <row r="155" ht="15" customHeight="1">
      <c r="B155" s="308"/>
      <c r="C155" s="333" t="s">
        <v>925</v>
      </c>
      <c r="D155" s="286"/>
      <c r="E155" s="286"/>
      <c r="F155" s="334" t="s">
        <v>904</v>
      </c>
      <c r="G155" s="286"/>
      <c r="H155" s="333" t="s">
        <v>937</v>
      </c>
      <c r="I155" s="333" t="s">
        <v>900</v>
      </c>
      <c r="J155" s="333">
        <v>50</v>
      </c>
      <c r="K155" s="329"/>
    </row>
    <row r="156" ht="15" customHeight="1">
      <c r="B156" s="308"/>
      <c r="C156" s="333" t="s">
        <v>923</v>
      </c>
      <c r="D156" s="286"/>
      <c r="E156" s="286"/>
      <c r="F156" s="334" t="s">
        <v>904</v>
      </c>
      <c r="G156" s="286"/>
      <c r="H156" s="333" t="s">
        <v>937</v>
      </c>
      <c r="I156" s="333" t="s">
        <v>900</v>
      </c>
      <c r="J156" s="333">
        <v>50</v>
      </c>
      <c r="K156" s="329"/>
    </row>
    <row r="157" ht="15" customHeight="1">
      <c r="B157" s="308"/>
      <c r="C157" s="333" t="s">
        <v>155</v>
      </c>
      <c r="D157" s="286"/>
      <c r="E157" s="286"/>
      <c r="F157" s="334" t="s">
        <v>898</v>
      </c>
      <c r="G157" s="286"/>
      <c r="H157" s="333" t="s">
        <v>959</v>
      </c>
      <c r="I157" s="333" t="s">
        <v>900</v>
      </c>
      <c r="J157" s="333" t="s">
        <v>960</v>
      </c>
      <c r="K157" s="329"/>
    </row>
    <row r="158" ht="15" customHeight="1">
      <c r="B158" s="308"/>
      <c r="C158" s="333" t="s">
        <v>961</v>
      </c>
      <c r="D158" s="286"/>
      <c r="E158" s="286"/>
      <c r="F158" s="334" t="s">
        <v>898</v>
      </c>
      <c r="G158" s="286"/>
      <c r="H158" s="333" t="s">
        <v>962</v>
      </c>
      <c r="I158" s="333" t="s">
        <v>932</v>
      </c>
      <c r="J158" s="333"/>
      <c r="K158" s="329"/>
    </row>
    <row r="159" ht="15" customHeight="1">
      <c r="B159" s="335"/>
      <c r="C159" s="317"/>
      <c r="D159" s="317"/>
      <c r="E159" s="317"/>
      <c r="F159" s="317"/>
      <c r="G159" s="317"/>
      <c r="H159" s="317"/>
      <c r="I159" s="317"/>
      <c r="J159" s="317"/>
      <c r="K159" s="336"/>
    </row>
    <row r="160" ht="18.75" customHeight="1">
      <c r="B160" s="282"/>
      <c r="C160" s="286"/>
      <c r="D160" s="286"/>
      <c r="E160" s="286"/>
      <c r="F160" s="307"/>
      <c r="G160" s="286"/>
      <c r="H160" s="286"/>
      <c r="I160" s="286"/>
      <c r="J160" s="286"/>
      <c r="K160" s="282"/>
    </row>
    <row r="161" ht="18.75" customHeight="1">
      <c r="B161" s="293"/>
      <c r="C161" s="293"/>
      <c r="D161" s="293"/>
      <c r="E161" s="293"/>
      <c r="F161" s="293"/>
      <c r="G161" s="293"/>
      <c r="H161" s="293"/>
      <c r="I161" s="293"/>
      <c r="J161" s="293"/>
      <c r="K161" s="293"/>
    </row>
    <row r="162" ht="7.5" customHeight="1">
      <c r="B162" s="272"/>
      <c r="C162" s="273"/>
      <c r="D162" s="273"/>
      <c r="E162" s="273"/>
      <c r="F162" s="273"/>
      <c r="G162" s="273"/>
      <c r="H162" s="273"/>
      <c r="I162" s="273"/>
      <c r="J162" s="273"/>
      <c r="K162" s="274"/>
    </row>
    <row r="163" ht="45" customHeight="1">
      <c r="B163" s="275"/>
      <c r="C163" s="276" t="s">
        <v>963</v>
      </c>
      <c r="D163" s="276"/>
      <c r="E163" s="276"/>
      <c r="F163" s="276"/>
      <c r="G163" s="276"/>
      <c r="H163" s="276"/>
      <c r="I163" s="276"/>
      <c r="J163" s="276"/>
      <c r="K163" s="277"/>
    </row>
    <row r="164" ht="17.25" customHeight="1">
      <c r="B164" s="275"/>
      <c r="C164" s="300" t="s">
        <v>892</v>
      </c>
      <c r="D164" s="300"/>
      <c r="E164" s="300"/>
      <c r="F164" s="300" t="s">
        <v>893</v>
      </c>
      <c r="G164" s="337"/>
      <c r="H164" s="338" t="s">
        <v>164</v>
      </c>
      <c r="I164" s="338" t="s">
        <v>59</v>
      </c>
      <c r="J164" s="300" t="s">
        <v>894</v>
      </c>
      <c r="K164" s="277"/>
    </row>
    <row r="165" ht="17.25" customHeight="1">
      <c r="B165" s="278"/>
      <c r="C165" s="302" t="s">
        <v>895</v>
      </c>
      <c r="D165" s="302"/>
      <c r="E165" s="302"/>
      <c r="F165" s="303" t="s">
        <v>896</v>
      </c>
      <c r="G165" s="339"/>
      <c r="H165" s="340"/>
      <c r="I165" s="340"/>
      <c r="J165" s="302" t="s">
        <v>897</v>
      </c>
      <c r="K165" s="280"/>
    </row>
    <row r="166" ht="5.25" customHeight="1">
      <c r="B166" s="308"/>
      <c r="C166" s="305"/>
      <c r="D166" s="305"/>
      <c r="E166" s="305"/>
      <c r="F166" s="305"/>
      <c r="G166" s="306"/>
      <c r="H166" s="305"/>
      <c r="I166" s="305"/>
      <c r="J166" s="305"/>
      <c r="K166" s="329"/>
    </row>
    <row r="167" ht="15" customHeight="1">
      <c r="B167" s="308"/>
      <c r="C167" s="286" t="s">
        <v>901</v>
      </c>
      <c r="D167" s="286"/>
      <c r="E167" s="286"/>
      <c r="F167" s="307" t="s">
        <v>898</v>
      </c>
      <c r="G167" s="286"/>
      <c r="H167" s="286" t="s">
        <v>937</v>
      </c>
      <c r="I167" s="286" t="s">
        <v>900</v>
      </c>
      <c r="J167" s="286">
        <v>120</v>
      </c>
      <c r="K167" s="329"/>
    </row>
    <row r="168" ht="15" customHeight="1">
      <c r="B168" s="308"/>
      <c r="C168" s="286" t="s">
        <v>946</v>
      </c>
      <c r="D168" s="286"/>
      <c r="E168" s="286"/>
      <c r="F168" s="307" t="s">
        <v>898</v>
      </c>
      <c r="G168" s="286"/>
      <c r="H168" s="286" t="s">
        <v>947</v>
      </c>
      <c r="I168" s="286" t="s">
        <v>900</v>
      </c>
      <c r="J168" s="286" t="s">
        <v>948</v>
      </c>
      <c r="K168" s="329"/>
    </row>
    <row r="169" ht="15" customHeight="1">
      <c r="B169" s="308"/>
      <c r="C169" s="286" t="s">
        <v>847</v>
      </c>
      <c r="D169" s="286"/>
      <c r="E169" s="286"/>
      <c r="F169" s="307" t="s">
        <v>898</v>
      </c>
      <c r="G169" s="286"/>
      <c r="H169" s="286" t="s">
        <v>964</v>
      </c>
      <c r="I169" s="286" t="s">
        <v>900</v>
      </c>
      <c r="J169" s="286" t="s">
        <v>948</v>
      </c>
      <c r="K169" s="329"/>
    </row>
    <row r="170" ht="15" customHeight="1">
      <c r="B170" s="308"/>
      <c r="C170" s="286" t="s">
        <v>903</v>
      </c>
      <c r="D170" s="286"/>
      <c r="E170" s="286"/>
      <c r="F170" s="307" t="s">
        <v>904</v>
      </c>
      <c r="G170" s="286"/>
      <c r="H170" s="286" t="s">
        <v>964</v>
      </c>
      <c r="I170" s="286" t="s">
        <v>900</v>
      </c>
      <c r="J170" s="286">
        <v>50</v>
      </c>
      <c r="K170" s="329"/>
    </row>
    <row r="171" ht="15" customHeight="1">
      <c r="B171" s="308"/>
      <c r="C171" s="286" t="s">
        <v>906</v>
      </c>
      <c r="D171" s="286"/>
      <c r="E171" s="286"/>
      <c r="F171" s="307" t="s">
        <v>898</v>
      </c>
      <c r="G171" s="286"/>
      <c r="H171" s="286" t="s">
        <v>964</v>
      </c>
      <c r="I171" s="286" t="s">
        <v>908</v>
      </c>
      <c r="J171" s="286"/>
      <c r="K171" s="329"/>
    </row>
    <row r="172" ht="15" customHeight="1">
      <c r="B172" s="308"/>
      <c r="C172" s="286" t="s">
        <v>917</v>
      </c>
      <c r="D172" s="286"/>
      <c r="E172" s="286"/>
      <c r="F172" s="307" t="s">
        <v>904</v>
      </c>
      <c r="G172" s="286"/>
      <c r="H172" s="286" t="s">
        <v>964</v>
      </c>
      <c r="I172" s="286" t="s">
        <v>900</v>
      </c>
      <c r="J172" s="286">
        <v>50</v>
      </c>
      <c r="K172" s="329"/>
    </row>
    <row r="173" ht="15" customHeight="1">
      <c r="B173" s="308"/>
      <c r="C173" s="286" t="s">
        <v>925</v>
      </c>
      <c r="D173" s="286"/>
      <c r="E173" s="286"/>
      <c r="F173" s="307" t="s">
        <v>904</v>
      </c>
      <c r="G173" s="286"/>
      <c r="H173" s="286" t="s">
        <v>964</v>
      </c>
      <c r="I173" s="286" t="s">
        <v>900</v>
      </c>
      <c r="J173" s="286">
        <v>50</v>
      </c>
      <c r="K173" s="329"/>
    </row>
    <row r="174" ht="15" customHeight="1">
      <c r="B174" s="308"/>
      <c r="C174" s="286" t="s">
        <v>923</v>
      </c>
      <c r="D174" s="286"/>
      <c r="E174" s="286"/>
      <c r="F174" s="307" t="s">
        <v>904</v>
      </c>
      <c r="G174" s="286"/>
      <c r="H174" s="286" t="s">
        <v>964</v>
      </c>
      <c r="I174" s="286" t="s">
        <v>900</v>
      </c>
      <c r="J174" s="286">
        <v>50</v>
      </c>
      <c r="K174" s="329"/>
    </row>
    <row r="175" ht="15" customHeight="1">
      <c r="B175" s="308"/>
      <c r="C175" s="286" t="s">
        <v>163</v>
      </c>
      <c r="D175" s="286"/>
      <c r="E175" s="286"/>
      <c r="F175" s="307" t="s">
        <v>898</v>
      </c>
      <c r="G175" s="286"/>
      <c r="H175" s="286" t="s">
        <v>965</v>
      </c>
      <c r="I175" s="286" t="s">
        <v>966</v>
      </c>
      <c r="J175" s="286"/>
      <c r="K175" s="329"/>
    </row>
    <row r="176" ht="15" customHeight="1">
      <c r="B176" s="308"/>
      <c r="C176" s="286" t="s">
        <v>59</v>
      </c>
      <c r="D176" s="286"/>
      <c r="E176" s="286"/>
      <c r="F176" s="307" t="s">
        <v>898</v>
      </c>
      <c r="G176" s="286"/>
      <c r="H176" s="286" t="s">
        <v>967</v>
      </c>
      <c r="I176" s="286" t="s">
        <v>968</v>
      </c>
      <c r="J176" s="286">
        <v>1</v>
      </c>
      <c r="K176" s="329"/>
    </row>
    <row r="177" ht="15" customHeight="1">
      <c r="B177" s="308"/>
      <c r="C177" s="286" t="s">
        <v>55</v>
      </c>
      <c r="D177" s="286"/>
      <c r="E177" s="286"/>
      <c r="F177" s="307" t="s">
        <v>898</v>
      </c>
      <c r="G177" s="286"/>
      <c r="H177" s="286" t="s">
        <v>969</v>
      </c>
      <c r="I177" s="286" t="s">
        <v>900</v>
      </c>
      <c r="J177" s="286">
        <v>20</v>
      </c>
      <c r="K177" s="329"/>
    </row>
    <row r="178" ht="15" customHeight="1">
      <c r="B178" s="308"/>
      <c r="C178" s="286" t="s">
        <v>164</v>
      </c>
      <c r="D178" s="286"/>
      <c r="E178" s="286"/>
      <c r="F178" s="307" t="s">
        <v>898</v>
      </c>
      <c r="G178" s="286"/>
      <c r="H178" s="286" t="s">
        <v>970</v>
      </c>
      <c r="I178" s="286" t="s">
        <v>900</v>
      </c>
      <c r="J178" s="286">
        <v>255</v>
      </c>
      <c r="K178" s="329"/>
    </row>
    <row r="179" ht="15" customHeight="1">
      <c r="B179" s="308"/>
      <c r="C179" s="286" t="s">
        <v>165</v>
      </c>
      <c r="D179" s="286"/>
      <c r="E179" s="286"/>
      <c r="F179" s="307" t="s">
        <v>898</v>
      </c>
      <c r="G179" s="286"/>
      <c r="H179" s="286" t="s">
        <v>863</v>
      </c>
      <c r="I179" s="286" t="s">
        <v>900</v>
      </c>
      <c r="J179" s="286">
        <v>10</v>
      </c>
      <c r="K179" s="329"/>
    </row>
    <row r="180" ht="15" customHeight="1">
      <c r="B180" s="308"/>
      <c r="C180" s="286" t="s">
        <v>166</v>
      </c>
      <c r="D180" s="286"/>
      <c r="E180" s="286"/>
      <c r="F180" s="307" t="s">
        <v>898</v>
      </c>
      <c r="G180" s="286"/>
      <c r="H180" s="286" t="s">
        <v>971</v>
      </c>
      <c r="I180" s="286" t="s">
        <v>932</v>
      </c>
      <c r="J180" s="286"/>
      <c r="K180" s="329"/>
    </row>
    <row r="181" ht="15" customHeight="1">
      <c r="B181" s="308"/>
      <c r="C181" s="286" t="s">
        <v>972</v>
      </c>
      <c r="D181" s="286"/>
      <c r="E181" s="286"/>
      <c r="F181" s="307" t="s">
        <v>898</v>
      </c>
      <c r="G181" s="286"/>
      <c r="H181" s="286" t="s">
        <v>973</v>
      </c>
      <c r="I181" s="286" t="s">
        <v>932</v>
      </c>
      <c r="J181" s="286"/>
      <c r="K181" s="329"/>
    </row>
    <row r="182" ht="15" customHeight="1">
      <c r="B182" s="308"/>
      <c r="C182" s="286" t="s">
        <v>961</v>
      </c>
      <c r="D182" s="286"/>
      <c r="E182" s="286"/>
      <c r="F182" s="307" t="s">
        <v>898</v>
      </c>
      <c r="G182" s="286"/>
      <c r="H182" s="286" t="s">
        <v>974</v>
      </c>
      <c r="I182" s="286" t="s">
        <v>932</v>
      </c>
      <c r="J182" s="286"/>
      <c r="K182" s="329"/>
    </row>
    <row r="183" ht="15" customHeight="1">
      <c r="B183" s="308"/>
      <c r="C183" s="286" t="s">
        <v>168</v>
      </c>
      <c r="D183" s="286"/>
      <c r="E183" s="286"/>
      <c r="F183" s="307" t="s">
        <v>904</v>
      </c>
      <c r="G183" s="286"/>
      <c r="H183" s="286" t="s">
        <v>975</v>
      </c>
      <c r="I183" s="286" t="s">
        <v>900</v>
      </c>
      <c r="J183" s="286">
        <v>50</v>
      </c>
      <c r="K183" s="329"/>
    </row>
    <row r="184" ht="15" customHeight="1">
      <c r="B184" s="308"/>
      <c r="C184" s="286" t="s">
        <v>976</v>
      </c>
      <c r="D184" s="286"/>
      <c r="E184" s="286"/>
      <c r="F184" s="307" t="s">
        <v>904</v>
      </c>
      <c r="G184" s="286"/>
      <c r="H184" s="286" t="s">
        <v>977</v>
      </c>
      <c r="I184" s="286" t="s">
        <v>978</v>
      </c>
      <c r="J184" s="286"/>
      <c r="K184" s="329"/>
    </row>
    <row r="185" ht="15" customHeight="1">
      <c r="B185" s="308"/>
      <c r="C185" s="286" t="s">
        <v>979</v>
      </c>
      <c r="D185" s="286"/>
      <c r="E185" s="286"/>
      <c r="F185" s="307" t="s">
        <v>904</v>
      </c>
      <c r="G185" s="286"/>
      <c r="H185" s="286" t="s">
        <v>980</v>
      </c>
      <c r="I185" s="286" t="s">
        <v>978</v>
      </c>
      <c r="J185" s="286"/>
      <c r="K185" s="329"/>
    </row>
    <row r="186" ht="15" customHeight="1">
      <c r="B186" s="308"/>
      <c r="C186" s="286" t="s">
        <v>981</v>
      </c>
      <c r="D186" s="286"/>
      <c r="E186" s="286"/>
      <c r="F186" s="307" t="s">
        <v>904</v>
      </c>
      <c r="G186" s="286"/>
      <c r="H186" s="286" t="s">
        <v>982</v>
      </c>
      <c r="I186" s="286" t="s">
        <v>978</v>
      </c>
      <c r="J186" s="286"/>
      <c r="K186" s="329"/>
    </row>
    <row r="187" ht="15" customHeight="1">
      <c r="B187" s="308"/>
      <c r="C187" s="341" t="s">
        <v>983</v>
      </c>
      <c r="D187" s="286"/>
      <c r="E187" s="286"/>
      <c r="F187" s="307" t="s">
        <v>904</v>
      </c>
      <c r="G187" s="286"/>
      <c r="H187" s="286" t="s">
        <v>984</v>
      </c>
      <c r="I187" s="286" t="s">
        <v>985</v>
      </c>
      <c r="J187" s="342" t="s">
        <v>986</v>
      </c>
      <c r="K187" s="329"/>
    </row>
    <row r="188" ht="15" customHeight="1">
      <c r="B188" s="308"/>
      <c r="C188" s="292" t="s">
        <v>44</v>
      </c>
      <c r="D188" s="286"/>
      <c r="E188" s="286"/>
      <c r="F188" s="307" t="s">
        <v>898</v>
      </c>
      <c r="G188" s="286"/>
      <c r="H188" s="282" t="s">
        <v>987</v>
      </c>
      <c r="I188" s="286" t="s">
        <v>988</v>
      </c>
      <c r="J188" s="286"/>
      <c r="K188" s="329"/>
    </row>
    <row r="189" ht="15" customHeight="1">
      <c r="B189" s="308"/>
      <c r="C189" s="292" t="s">
        <v>989</v>
      </c>
      <c r="D189" s="286"/>
      <c r="E189" s="286"/>
      <c r="F189" s="307" t="s">
        <v>898</v>
      </c>
      <c r="G189" s="286"/>
      <c r="H189" s="286" t="s">
        <v>990</v>
      </c>
      <c r="I189" s="286" t="s">
        <v>932</v>
      </c>
      <c r="J189" s="286"/>
      <c r="K189" s="329"/>
    </row>
    <row r="190" ht="15" customHeight="1">
      <c r="B190" s="308"/>
      <c r="C190" s="292" t="s">
        <v>991</v>
      </c>
      <c r="D190" s="286"/>
      <c r="E190" s="286"/>
      <c r="F190" s="307" t="s">
        <v>898</v>
      </c>
      <c r="G190" s="286"/>
      <c r="H190" s="286" t="s">
        <v>992</v>
      </c>
      <c r="I190" s="286" t="s">
        <v>932</v>
      </c>
      <c r="J190" s="286"/>
      <c r="K190" s="329"/>
    </row>
    <row r="191" ht="15" customHeight="1">
      <c r="B191" s="308"/>
      <c r="C191" s="292" t="s">
        <v>993</v>
      </c>
      <c r="D191" s="286"/>
      <c r="E191" s="286"/>
      <c r="F191" s="307" t="s">
        <v>904</v>
      </c>
      <c r="G191" s="286"/>
      <c r="H191" s="286" t="s">
        <v>994</v>
      </c>
      <c r="I191" s="286" t="s">
        <v>932</v>
      </c>
      <c r="J191" s="286"/>
      <c r="K191" s="329"/>
    </row>
    <row r="192" ht="15" customHeight="1">
      <c r="B192" s="335"/>
      <c r="C192" s="343"/>
      <c r="D192" s="317"/>
      <c r="E192" s="317"/>
      <c r="F192" s="317"/>
      <c r="G192" s="317"/>
      <c r="H192" s="317"/>
      <c r="I192" s="317"/>
      <c r="J192" s="317"/>
      <c r="K192" s="336"/>
    </row>
    <row r="193" ht="18.75" customHeight="1">
      <c r="B193" s="282"/>
      <c r="C193" s="286"/>
      <c r="D193" s="286"/>
      <c r="E193" s="286"/>
      <c r="F193" s="307"/>
      <c r="G193" s="286"/>
      <c r="H193" s="286"/>
      <c r="I193" s="286"/>
      <c r="J193" s="286"/>
      <c r="K193" s="282"/>
    </row>
    <row r="194" ht="18.75" customHeight="1">
      <c r="B194" s="282"/>
      <c r="C194" s="286"/>
      <c r="D194" s="286"/>
      <c r="E194" s="286"/>
      <c r="F194" s="307"/>
      <c r="G194" s="286"/>
      <c r="H194" s="286"/>
      <c r="I194" s="286"/>
      <c r="J194" s="286"/>
      <c r="K194" s="282"/>
    </row>
    <row r="195" ht="18.75" customHeight="1">
      <c r="B195" s="293"/>
      <c r="C195" s="293"/>
      <c r="D195" s="293"/>
      <c r="E195" s="293"/>
      <c r="F195" s="293"/>
      <c r="G195" s="293"/>
      <c r="H195" s="293"/>
      <c r="I195" s="293"/>
      <c r="J195" s="293"/>
      <c r="K195" s="293"/>
    </row>
    <row r="196" ht="13.5">
      <c r="B196" s="272"/>
      <c r="C196" s="273"/>
      <c r="D196" s="273"/>
      <c r="E196" s="273"/>
      <c r="F196" s="273"/>
      <c r="G196" s="273"/>
      <c r="H196" s="273"/>
      <c r="I196" s="273"/>
      <c r="J196" s="273"/>
      <c r="K196" s="274"/>
    </row>
    <row r="197" ht="21">
      <c r="B197" s="275"/>
      <c r="C197" s="276" t="s">
        <v>995</v>
      </c>
      <c r="D197" s="276"/>
      <c r="E197" s="276"/>
      <c r="F197" s="276"/>
      <c r="G197" s="276"/>
      <c r="H197" s="276"/>
      <c r="I197" s="276"/>
      <c r="J197" s="276"/>
      <c r="K197" s="277"/>
    </row>
    <row r="198" ht="25.5" customHeight="1">
      <c r="B198" s="275"/>
      <c r="C198" s="344" t="s">
        <v>996</v>
      </c>
      <c r="D198" s="344"/>
      <c r="E198" s="344"/>
      <c r="F198" s="344" t="s">
        <v>997</v>
      </c>
      <c r="G198" s="345"/>
      <c r="H198" s="344" t="s">
        <v>998</v>
      </c>
      <c r="I198" s="344"/>
      <c r="J198" s="344"/>
      <c r="K198" s="277"/>
    </row>
    <row r="199" ht="5.25" customHeight="1">
      <c r="B199" s="308"/>
      <c r="C199" s="305"/>
      <c r="D199" s="305"/>
      <c r="E199" s="305"/>
      <c r="F199" s="305"/>
      <c r="G199" s="286"/>
      <c r="H199" s="305"/>
      <c r="I199" s="305"/>
      <c r="J199" s="305"/>
      <c r="K199" s="329"/>
    </row>
    <row r="200" ht="15" customHeight="1">
      <c r="B200" s="308"/>
      <c r="C200" s="286" t="s">
        <v>988</v>
      </c>
      <c r="D200" s="286"/>
      <c r="E200" s="286"/>
      <c r="F200" s="307" t="s">
        <v>45</v>
      </c>
      <c r="G200" s="286"/>
      <c r="H200" s="286" t="s">
        <v>999</v>
      </c>
      <c r="I200" s="286"/>
      <c r="J200" s="286"/>
      <c r="K200" s="329"/>
    </row>
    <row r="201" ht="15" customHeight="1">
      <c r="B201" s="308"/>
      <c r="C201" s="314"/>
      <c r="D201" s="286"/>
      <c r="E201" s="286"/>
      <c r="F201" s="307" t="s">
        <v>46</v>
      </c>
      <c r="G201" s="286"/>
      <c r="H201" s="286" t="s">
        <v>1000</v>
      </c>
      <c r="I201" s="286"/>
      <c r="J201" s="286"/>
      <c r="K201" s="329"/>
    </row>
    <row r="202" ht="15" customHeight="1">
      <c r="B202" s="308"/>
      <c r="C202" s="314"/>
      <c r="D202" s="286"/>
      <c r="E202" s="286"/>
      <c r="F202" s="307" t="s">
        <v>49</v>
      </c>
      <c r="G202" s="286"/>
      <c r="H202" s="286" t="s">
        <v>1001</v>
      </c>
      <c r="I202" s="286"/>
      <c r="J202" s="286"/>
      <c r="K202" s="329"/>
    </row>
    <row r="203" ht="15" customHeight="1">
      <c r="B203" s="308"/>
      <c r="C203" s="286"/>
      <c r="D203" s="286"/>
      <c r="E203" s="286"/>
      <c r="F203" s="307" t="s">
        <v>47</v>
      </c>
      <c r="G203" s="286"/>
      <c r="H203" s="286" t="s">
        <v>1002</v>
      </c>
      <c r="I203" s="286"/>
      <c r="J203" s="286"/>
      <c r="K203" s="329"/>
    </row>
    <row r="204" ht="15" customHeight="1">
      <c r="B204" s="308"/>
      <c r="C204" s="286"/>
      <c r="D204" s="286"/>
      <c r="E204" s="286"/>
      <c r="F204" s="307" t="s">
        <v>48</v>
      </c>
      <c r="G204" s="286"/>
      <c r="H204" s="286" t="s">
        <v>1003</v>
      </c>
      <c r="I204" s="286"/>
      <c r="J204" s="286"/>
      <c r="K204" s="329"/>
    </row>
    <row r="205" ht="15" customHeight="1">
      <c r="B205" s="308"/>
      <c r="C205" s="286"/>
      <c r="D205" s="286"/>
      <c r="E205" s="286"/>
      <c r="F205" s="307"/>
      <c r="G205" s="286"/>
      <c r="H205" s="286"/>
      <c r="I205" s="286"/>
      <c r="J205" s="286"/>
      <c r="K205" s="329"/>
    </row>
    <row r="206" ht="15" customHeight="1">
      <c r="B206" s="308"/>
      <c r="C206" s="286" t="s">
        <v>944</v>
      </c>
      <c r="D206" s="286"/>
      <c r="E206" s="286"/>
      <c r="F206" s="307" t="s">
        <v>81</v>
      </c>
      <c r="G206" s="286"/>
      <c r="H206" s="286" t="s">
        <v>1004</v>
      </c>
      <c r="I206" s="286"/>
      <c r="J206" s="286"/>
      <c r="K206" s="329"/>
    </row>
    <row r="207" ht="15" customHeight="1">
      <c r="B207" s="308"/>
      <c r="C207" s="314"/>
      <c r="D207" s="286"/>
      <c r="E207" s="286"/>
      <c r="F207" s="307" t="s">
        <v>843</v>
      </c>
      <c r="G207" s="286"/>
      <c r="H207" s="286" t="s">
        <v>844</v>
      </c>
      <c r="I207" s="286"/>
      <c r="J207" s="286"/>
      <c r="K207" s="329"/>
    </row>
    <row r="208" ht="15" customHeight="1">
      <c r="B208" s="308"/>
      <c r="C208" s="286"/>
      <c r="D208" s="286"/>
      <c r="E208" s="286"/>
      <c r="F208" s="307" t="s">
        <v>841</v>
      </c>
      <c r="G208" s="286"/>
      <c r="H208" s="286" t="s">
        <v>1005</v>
      </c>
      <c r="I208" s="286"/>
      <c r="J208" s="286"/>
      <c r="K208" s="329"/>
    </row>
    <row r="209" ht="15" customHeight="1">
      <c r="B209" s="346"/>
      <c r="C209" s="314"/>
      <c r="D209" s="314"/>
      <c r="E209" s="314"/>
      <c r="F209" s="307" t="s">
        <v>845</v>
      </c>
      <c r="G209" s="292"/>
      <c r="H209" s="333" t="s">
        <v>846</v>
      </c>
      <c r="I209" s="333"/>
      <c r="J209" s="333"/>
      <c r="K209" s="347"/>
    </row>
    <row r="210" ht="15" customHeight="1">
      <c r="B210" s="346"/>
      <c r="C210" s="314"/>
      <c r="D210" s="314"/>
      <c r="E210" s="314"/>
      <c r="F210" s="307" t="s">
        <v>792</v>
      </c>
      <c r="G210" s="292"/>
      <c r="H210" s="333" t="s">
        <v>141</v>
      </c>
      <c r="I210" s="333"/>
      <c r="J210" s="333"/>
      <c r="K210" s="347"/>
    </row>
    <row r="211" ht="15" customHeight="1">
      <c r="B211" s="346"/>
      <c r="C211" s="314"/>
      <c r="D211" s="314"/>
      <c r="E211" s="314"/>
      <c r="F211" s="348"/>
      <c r="G211" s="292"/>
      <c r="H211" s="349"/>
      <c r="I211" s="349"/>
      <c r="J211" s="349"/>
      <c r="K211" s="347"/>
    </row>
    <row r="212" ht="15" customHeight="1">
      <c r="B212" s="346"/>
      <c r="C212" s="286" t="s">
        <v>968</v>
      </c>
      <c r="D212" s="314"/>
      <c r="E212" s="314"/>
      <c r="F212" s="307">
        <v>1</v>
      </c>
      <c r="G212" s="292"/>
      <c r="H212" s="333" t="s">
        <v>1006</v>
      </c>
      <c r="I212" s="333"/>
      <c r="J212" s="333"/>
      <c r="K212" s="347"/>
    </row>
    <row r="213" ht="15" customHeight="1">
      <c r="B213" s="346"/>
      <c r="C213" s="314"/>
      <c r="D213" s="314"/>
      <c r="E213" s="314"/>
      <c r="F213" s="307">
        <v>2</v>
      </c>
      <c r="G213" s="292"/>
      <c r="H213" s="333" t="s">
        <v>1007</v>
      </c>
      <c r="I213" s="333"/>
      <c r="J213" s="333"/>
      <c r="K213" s="347"/>
    </row>
    <row r="214" ht="15" customHeight="1">
      <c r="B214" s="346"/>
      <c r="C214" s="314"/>
      <c r="D214" s="314"/>
      <c r="E214" s="314"/>
      <c r="F214" s="307">
        <v>3</v>
      </c>
      <c r="G214" s="292"/>
      <c r="H214" s="333" t="s">
        <v>1008</v>
      </c>
      <c r="I214" s="333"/>
      <c r="J214" s="333"/>
      <c r="K214" s="347"/>
    </row>
    <row r="215" ht="15" customHeight="1">
      <c r="B215" s="346"/>
      <c r="C215" s="314"/>
      <c r="D215" s="314"/>
      <c r="E215" s="314"/>
      <c r="F215" s="307">
        <v>4</v>
      </c>
      <c r="G215" s="292"/>
      <c r="H215" s="333" t="s">
        <v>1009</v>
      </c>
      <c r="I215" s="333"/>
      <c r="J215" s="333"/>
      <c r="K215" s="347"/>
    </row>
    <row r="216" ht="12.75" customHeight="1">
      <c r="B216" s="350"/>
      <c r="C216" s="351"/>
      <c r="D216" s="351"/>
      <c r="E216" s="351"/>
      <c r="F216" s="351"/>
      <c r="G216" s="351"/>
      <c r="H216" s="351"/>
      <c r="I216" s="351"/>
      <c r="J216" s="351"/>
      <c r="K216" s="352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146</v>
      </c>
      <c r="G1" s="137" t="s">
        <v>147</v>
      </c>
      <c r="H1" s="137"/>
      <c r="I1" s="138"/>
      <c r="J1" s="137" t="s">
        <v>148</v>
      </c>
      <c r="K1" s="136" t="s">
        <v>149</v>
      </c>
      <c r="L1" s="137" t="s">
        <v>150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87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84</v>
      </c>
    </row>
    <row r="4" ht="36.96" customHeight="1">
      <c r="B4" s="26"/>
      <c r="C4" s="27"/>
      <c r="D4" s="28" t="s">
        <v>151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Rekonstrukce zahrady mateřské školky, MŠ Harmonie, Zlepšovatelů 1502/27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152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265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4" t="s">
        <v>25</v>
      </c>
      <c r="J12" s="145" t="str">
        <f>'Rekapitulace stavby'!AN8</f>
        <v>6. 12. 2018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4" t="s">
        <v>28</v>
      </c>
      <c r="J14" s="33" t="s">
        <v>29</v>
      </c>
      <c r="K14" s="49"/>
    </row>
    <row r="15" s="1" customFormat="1" ht="18" customHeight="1">
      <c r="B15" s="44"/>
      <c r="C15" s="45"/>
      <c r="D15" s="45"/>
      <c r="E15" s="33" t="s">
        <v>30</v>
      </c>
      <c r="F15" s="45"/>
      <c r="G15" s="45"/>
      <c r="H15" s="45"/>
      <c r="I15" s="144" t="s">
        <v>31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32</v>
      </c>
      <c r="E17" s="45"/>
      <c r="F17" s="45"/>
      <c r="G17" s="45"/>
      <c r="H17" s="45"/>
      <c r="I17" s="144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31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34</v>
      </c>
      <c r="E20" s="45"/>
      <c r="F20" s="45"/>
      <c r="G20" s="45"/>
      <c r="H20" s="45"/>
      <c r="I20" s="144" t="s">
        <v>28</v>
      </c>
      <c r="J20" s="33" t="s">
        <v>35</v>
      </c>
      <c r="K20" s="49"/>
    </row>
    <row r="21" s="1" customFormat="1" ht="18" customHeight="1">
      <c r="B21" s="44"/>
      <c r="C21" s="45"/>
      <c r="D21" s="45"/>
      <c r="E21" s="33" t="s">
        <v>36</v>
      </c>
      <c r="F21" s="45"/>
      <c r="G21" s="45"/>
      <c r="H21" s="45"/>
      <c r="I21" s="144" t="s">
        <v>31</v>
      </c>
      <c r="J21" s="33" t="s">
        <v>21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21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40</v>
      </c>
      <c r="E27" s="45"/>
      <c r="F27" s="45"/>
      <c r="G27" s="45"/>
      <c r="H27" s="45"/>
      <c r="I27" s="142"/>
      <c r="J27" s="153">
        <f>ROUND(J78,2)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42</v>
      </c>
      <c r="G29" s="45"/>
      <c r="H29" s="45"/>
      <c r="I29" s="154" t="s">
        <v>41</v>
      </c>
      <c r="J29" s="50" t="s">
        <v>43</v>
      </c>
      <c r="K29" s="49"/>
    </row>
    <row r="30" s="1" customFormat="1" ht="14.4" customHeight="1">
      <c r="B30" s="44"/>
      <c r="C30" s="45"/>
      <c r="D30" s="53" t="s">
        <v>44</v>
      </c>
      <c r="E30" s="53" t="s">
        <v>45</v>
      </c>
      <c r="F30" s="155">
        <f>ROUND(SUM(BE78:BE84), 2)</f>
        <v>0</v>
      </c>
      <c r="G30" s="45"/>
      <c r="H30" s="45"/>
      <c r="I30" s="156">
        <v>0.20999999999999999</v>
      </c>
      <c r="J30" s="155">
        <f>ROUND(ROUND((SUM(BE78:BE84)), 2)*I30, 2)</f>
        <v>0</v>
      </c>
      <c r="K30" s="49"/>
    </row>
    <row r="31" s="1" customFormat="1" ht="14.4" customHeight="1">
      <c r="B31" s="44"/>
      <c r="C31" s="45"/>
      <c r="D31" s="45"/>
      <c r="E31" s="53" t="s">
        <v>46</v>
      </c>
      <c r="F31" s="155">
        <f>ROUND(SUM(BF78:BF84), 2)</f>
        <v>0</v>
      </c>
      <c r="G31" s="45"/>
      <c r="H31" s="45"/>
      <c r="I31" s="156">
        <v>0.14999999999999999</v>
      </c>
      <c r="J31" s="155">
        <f>ROUND(ROUND((SUM(BF78:BF84)),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47</v>
      </c>
      <c r="F32" s="155">
        <f>ROUND(SUM(BG78:BG84),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48</v>
      </c>
      <c r="F33" s="155">
        <f>ROUND(SUM(BH78:BH84),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49</v>
      </c>
      <c r="F34" s="155">
        <f>ROUND(SUM(BI78:BI84),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50</v>
      </c>
      <c r="E36" s="96"/>
      <c r="F36" s="96"/>
      <c r="G36" s="159" t="s">
        <v>51</v>
      </c>
      <c r="H36" s="160" t="s">
        <v>52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154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Rekonstrukce zahrady mateřské školky, MŠ Harmonie, Zlepšovatelů 1502/27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152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02 - Ptačí budka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číslo parcely 245/4</v>
      </c>
      <c r="G49" s="45"/>
      <c r="H49" s="45"/>
      <c r="I49" s="144" t="s">
        <v>25</v>
      </c>
      <c r="J49" s="145" t="str">
        <f>IF(J12="","",J12)</f>
        <v>6. 12. 2018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MŠ Harmonie</v>
      </c>
      <c r="G51" s="45"/>
      <c r="H51" s="45"/>
      <c r="I51" s="144" t="s">
        <v>34</v>
      </c>
      <c r="J51" s="42" t="str">
        <f>E21</f>
        <v>Ing. Dagmar Rudolfová, Ing. Miroslava Najman</v>
      </c>
      <c r="K51" s="49"/>
    </row>
    <row r="52" s="1" customFormat="1" ht="14.4" customHeight="1">
      <c r="B52" s="44"/>
      <c r="C52" s="38" t="s">
        <v>32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155</v>
      </c>
      <c r="D54" s="157"/>
      <c r="E54" s="157"/>
      <c r="F54" s="157"/>
      <c r="G54" s="157"/>
      <c r="H54" s="157"/>
      <c r="I54" s="171"/>
      <c r="J54" s="172" t="s">
        <v>156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157</v>
      </c>
      <c r="D56" s="45"/>
      <c r="E56" s="45"/>
      <c r="F56" s="45"/>
      <c r="G56" s="45"/>
      <c r="H56" s="45"/>
      <c r="I56" s="142"/>
      <c r="J56" s="153">
        <f>J78</f>
        <v>0</v>
      </c>
      <c r="K56" s="49"/>
      <c r="AU56" s="22" t="s">
        <v>158</v>
      </c>
    </row>
    <row r="57" s="7" customFormat="1" ht="24.96" customHeight="1">
      <c r="B57" s="175"/>
      <c r="C57" s="176"/>
      <c r="D57" s="177" t="s">
        <v>159</v>
      </c>
      <c r="E57" s="178"/>
      <c r="F57" s="178"/>
      <c r="G57" s="178"/>
      <c r="H57" s="178"/>
      <c r="I57" s="179"/>
      <c r="J57" s="180">
        <f>J79</f>
        <v>0</v>
      </c>
      <c r="K57" s="181"/>
    </row>
    <row r="58" s="8" customFormat="1" ht="19.92" customHeight="1">
      <c r="B58" s="182"/>
      <c r="C58" s="183"/>
      <c r="D58" s="184" t="s">
        <v>266</v>
      </c>
      <c r="E58" s="185"/>
      <c r="F58" s="185"/>
      <c r="G58" s="185"/>
      <c r="H58" s="185"/>
      <c r="I58" s="186"/>
      <c r="J58" s="187">
        <f>J80</f>
        <v>0</v>
      </c>
      <c r="K58" s="188"/>
    </row>
    <row r="59" s="1" customFormat="1" ht="21.84" customHeight="1">
      <c r="B59" s="44"/>
      <c r="C59" s="45"/>
      <c r="D59" s="45"/>
      <c r="E59" s="45"/>
      <c r="F59" s="45"/>
      <c r="G59" s="45"/>
      <c r="H59" s="45"/>
      <c r="I59" s="142"/>
      <c r="J59" s="45"/>
      <c r="K59" s="49"/>
    </row>
    <row r="60" s="1" customFormat="1" ht="6.96" customHeight="1">
      <c r="B60" s="65"/>
      <c r="C60" s="66"/>
      <c r="D60" s="66"/>
      <c r="E60" s="66"/>
      <c r="F60" s="66"/>
      <c r="G60" s="66"/>
      <c r="H60" s="66"/>
      <c r="I60" s="164"/>
      <c r="J60" s="66"/>
      <c r="K60" s="67"/>
    </row>
    <row r="64" s="1" customFormat="1" ht="6.96" customHeight="1">
      <c r="B64" s="68"/>
      <c r="C64" s="69"/>
      <c r="D64" s="69"/>
      <c r="E64" s="69"/>
      <c r="F64" s="69"/>
      <c r="G64" s="69"/>
      <c r="H64" s="69"/>
      <c r="I64" s="167"/>
      <c r="J64" s="69"/>
      <c r="K64" s="69"/>
      <c r="L64" s="70"/>
    </row>
    <row r="65" s="1" customFormat="1" ht="36.96" customHeight="1">
      <c r="B65" s="44"/>
      <c r="C65" s="71" t="s">
        <v>162</v>
      </c>
      <c r="D65" s="72"/>
      <c r="E65" s="72"/>
      <c r="F65" s="72"/>
      <c r="G65" s="72"/>
      <c r="H65" s="72"/>
      <c r="I65" s="189"/>
      <c r="J65" s="72"/>
      <c r="K65" s="72"/>
      <c r="L65" s="70"/>
    </row>
    <row r="66" s="1" customFormat="1" ht="6.96" customHeight="1">
      <c r="B66" s="44"/>
      <c r="C66" s="72"/>
      <c r="D66" s="72"/>
      <c r="E66" s="72"/>
      <c r="F66" s="72"/>
      <c r="G66" s="72"/>
      <c r="H66" s="72"/>
      <c r="I66" s="189"/>
      <c r="J66" s="72"/>
      <c r="K66" s="72"/>
      <c r="L66" s="70"/>
    </row>
    <row r="67" s="1" customFormat="1" ht="14.4" customHeight="1">
      <c r="B67" s="44"/>
      <c r="C67" s="74" t="s">
        <v>18</v>
      </c>
      <c r="D67" s="72"/>
      <c r="E67" s="72"/>
      <c r="F67" s="72"/>
      <c r="G67" s="72"/>
      <c r="H67" s="72"/>
      <c r="I67" s="189"/>
      <c r="J67" s="72"/>
      <c r="K67" s="72"/>
      <c r="L67" s="70"/>
    </row>
    <row r="68" s="1" customFormat="1" ht="16.5" customHeight="1">
      <c r="B68" s="44"/>
      <c r="C68" s="72"/>
      <c r="D68" s="72"/>
      <c r="E68" s="190" t="str">
        <f>E7</f>
        <v>Rekonstrukce zahrady mateřské školky, MŠ Harmonie, Zlepšovatelů 1502/27</v>
      </c>
      <c r="F68" s="74"/>
      <c r="G68" s="74"/>
      <c r="H68" s="74"/>
      <c r="I68" s="189"/>
      <c r="J68" s="72"/>
      <c r="K68" s="72"/>
      <c r="L68" s="70"/>
    </row>
    <row r="69" s="1" customFormat="1" ht="14.4" customHeight="1">
      <c r="B69" s="44"/>
      <c r="C69" s="74" t="s">
        <v>152</v>
      </c>
      <c r="D69" s="72"/>
      <c r="E69" s="72"/>
      <c r="F69" s="72"/>
      <c r="G69" s="72"/>
      <c r="H69" s="72"/>
      <c r="I69" s="189"/>
      <c r="J69" s="72"/>
      <c r="K69" s="72"/>
      <c r="L69" s="70"/>
    </row>
    <row r="70" s="1" customFormat="1" ht="17.25" customHeight="1">
      <c r="B70" s="44"/>
      <c r="C70" s="72"/>
      <c r="D70" s="72"/>
      <c r="E70" s="80" t="str">
        <f>E9</f>
        <v>02 - Ptačí budka</v>
      </c>
      <c r="F70" s="72"/>
      <c r="G70" s="72"/>
      <c r="H70" s="72"/>
      <c r="I70" s="189"/>
      <c r="J70" s="72"/>
      <c r="K70" s="72"/>
      <c r="L70" s="70"/>
    </row>
    <row r="71" s="1" customFormat="1" ht="6.96" customHeight="1">
      <c r="B71" s="44"/>
      <c r="C71" s="72"/>
      <c r="D71" s="72"/>
      <c r="E71" s="72"/>
      <c r="F71" s="72"/>
      <c r="G71" s="72"/>
      <c r="H71" s="72"/>
      <c r="I71" s="189"/>
      <c r="J71" s="72"/>
      <c r="K71" s="72"/>
      <c r="L71" s="70"/>
    </row>
    <row r="72" s="1" customFormat="1" ht="18" customHeight="1">
      <c r="B72" s="44"/>
      <c r="C72" s="74" t="s">
        <v>23</v>
      </c>
      <c r="D72" s="72"/>
      <c r="E72" s="72"/>
      <c r="F72" s="191" t="str">
        <f>F12</f>
        <v>číslo parcely 245/4</v>
      </c>
      <c r="G72" s="72"/>
      <c r="H72" s="72"/>
      <c r="I72" s="192" t="s">
        <v>25</v>
      </c>
      <c r="J72" s="83" t="str">
        <f>IF(J12="","",J12)</f>
        <v>6. 12. 2018</v>
      </c>
      <c r="K72" s="72"/>
      <c r="L72" s="70"/>
    </row>
    <row r="73" s="1" customFormat="1" ht="6.96" customHeight="1">
      <c r="B73" s="44"/>
      <c r="C73" s="72"/>
      <c r="D73" s="72"/>
      <c r="E73" s="72"/>
      <c r="F73" s="72"/>
      <c r="G73" s="72"/>
      <c r="H73" s="72"/>
      <c r="I73" s="189"/>
      <c r="J73" s="72"/>
      <c r="K73" s="72"/>
      <c r="L73" s="70"/>
    </row>
    <row r="74" s="1" customFormat="1">
      <c r="B74" s="44"/>
      <c r="C74" s="74" t="s">
        <v>27</v>
      </c>
      <c r="D74" s="72"/>
      <c r="E74" s="72"/>
      <c r="F74" s="191" t="str">
        <f>E15</f>
        <v>MŠ Harmonie</v>
      </c>
      <c r="G74" s="72"/>
      <c r="H74" s="72"/>
      <c r="I74" s="192" t="s">
        <v>34</v>
      </c>
      <c r="J74" s="191" t="str">
        <f>E21</f>
        <v>Ing. Dagmar Rudolfová, Ing. Miroslava Najman</v>
      </c>
      <c r="K74" s="72"/>
      <c r="L74" s="70"/>
    </row>
    <row r="75" s="1" customFormat="1" ht="14.4" customHeight="1">
      <c r="B75" s="44"/>
      <c r="C75" s="74" t="s">
        <v>32</v>
      </c>
      <c r="D75" s="72"/>
      <c r="E75" s="72"/>
      <c r="F75" s="191" t="str">
        <f>IF(E18="","",E18)</f>
        <v/>
      </c>
      <c r="G75" s="72"/>
      <c r="H75" s="72"/>
      <c r="I75" s="189"/>
      <c r="J75" s="72"/>
      <c r="K75" s="72"/>
      <c r="L75" s="70"/>
    </row>
    <row r="76" s="1" customFormat="1" ht="10.32" customHeight="1">
      <c r="B76" s="44"/>
      <c r="C76" s="72"/>
      <c r="D76" s="72"/>
      <c r="E76" s="72"/>
      <c r="F76" s="72"/>
      <c r="G76" s="72"/>
      <c r="H76" s="72"/>
      <c r="I76" s="189"/>
      <c r="J76" s="72"/>
      <c r="K76" s="72"/>
      <c r="L76" s="70"/>
    </row>
    <row r="77" s="9" customFormat="1" ht="29.28" customHeight="1">
      <c r="B77" s="193"/>
      <c r="C77" s="194" t="s">
        <v>163</v>
      </c>
      <c r="D77" s="195" t="s">
        <v>59</v>
      </c>
      <c r="E77" s="195" t="s">
        <v>55</v>
      </c>
      <c r="F77" s="195" t="s">
        <v>164</v>
      </c>
      <c r="G77" s="195" t="s">
        <v>165</v>
      </c>
      <c r="H77" s="195" t="s">
        <v>166</v>
      </c>
      <c r="I77" s="196" t="s">
        <v>167</v>
      </c>
      <c r="J77" s="195" t="s">
        <v>156</v>
      </c>
      <c r="K77" s="197" t="s">
        <v>168</v>
      </c>
      <c r="L77" s="198"/>
      <c r="M77" s="100" t="s">
        <v>169</v>
      </c>
      <c r="N77" s="101" t="s">
        <v>44</v>
      </c>
      <c r="O77" s="101" t="s">
        <v>170</v>
      </c>
      <c r="P77" s="101" t="s">
        <v>171</v>
      </c>
      <c r="Q77" s="101" t="s">
        <v>172</v>
      </c>
      <c r="R77" s="101" t="s">
        <v>173</v>
      </c>
      <c r="S77" s="101" t="s">
        <v>174</v>
      </c>
      <c r="T77" s="102" t="s">
        <v>175</v>
      </c>
    </row>
    <row r="78" s="1" customFormat="1" ht="29.28" customHeight="1">
      <c r="B78" s="44"/>
      <c r="C78" s="106" t="s">
        <v>157</v>
      </c>
      <c r="D78" s="72"/>
      <c r="E78" s="72"/>
      <c r="F78" s="72"/>
      <c r="G78" s="72"/>
      <c r="H78" s="72"/>
      <c r="I78" s="189"/>
      <c r="J78" s="199">
        <f>BK78</f>
        <v>0</v>
      </c>
      <c r="K78" s="72"/>
      <c r="L78" s="70"/>
      <c r="M78" s="103"/>
      <c r="N78" s="104"/>
      <c r="O78" s="104"/>
      <c r="P78" s="200">
        <f>P79</f>
        <v>0</v>
      </c>
      <c r="Q78" s="104"/>
      <c r="R78" s="200">
        <f>R79</f>
        <v>0</v>
      </c>
      <c r="S78" s="104"/>
      <c r="T78" s="201">
        <f>T79</f>
        <v>0</v>
      </c>
      <c r="AT78" s="22" t="s">
        <v>73</v>
      </c>
      <c r="AU78" s="22" t="s">
        <v>158</v>
      </c>
      <c r="BK78" s="202">
        <f>BK79</f>
        <v>0</v>
      </c>
    </row>
    <row r="79" s="10" customFormat="1" ht="37.44001" customHeight="1">
      <c r="B79" s="203"/>
      <c r="C79" s="204"/>
      <c r="D79" s="205" t="s">
        <v>73</v>
      </c>
      <c r="E79" s="206" t="s">
        <v>176</v>
      </c>
      <c r="F79" s="206" t="s">
        <v>177</v>
      </c>
      <c r="G79" s="204"/>
      <c r="H79" s="204"/>
      <c r="I79" s="207"/>
      <c r="J79" s="208">
        <f>BK79</f>
        <v>0</v>
      </c>
      <c r="K79" s="204"/>
      <c r="L79" s="209"/>
      <c r="M79" s="210"/>
      <c r="N79" s="211"/>
      <c r="O79" s="211"/>
      <c r="P79" s="212">
        <f>P80</f>
        <v>0</v>
      </c>
      <c r="Q79" s="211"/>
      <c r="R79" s="212">
        <f>R80</f>
        <v>0</v>
      </c>
      <c r="S79" s="211"/>
      <c r="T79" s="213">
        <f>T80</f>
        <v>0</v>
      </c>
      <c r="AR79" s="214" t="s">
        <v>82</v>
      </c>
      <c r="AT79" s="215" t="s">
        <v>73</v>
      </c>
      <c r="AU79" s="215" t="s">
        <v>74</v>
      </c>
      <c r="AY79" s="214" t="s">
        <v>178</v>
      </c>
      <c r="BK79" s="216">
        <f>BK80</f>
        <v>0</v>
      </c>
    </row>
    <row r="80" s="10" customFormat="1" ht="19.92" customHeight="1">
      <c r="B80" s="203"/>
      <c r="C80" s="204"/>
      <c r="D80" s="205" t="s">
        <v>73</v>
      </c>
      <c r="E80" s="217" t="s">
        <v>232</v>
      </c>
      <c r="F80" s="217" t="s">
        <v>267</v>
      </c>
      <c r="G80" s="204"/>
      <c r="H80" s="204"/>
      <c r="I80" s="207"/>
      <c r="J80" s="218">
        <f>BK80</f>
        <v>0</v>
      </c>
      <c r="K80" s="204"/>
      <c r="L80" s="209"/>
      <c r="M80" s="210"/>
      <c r="N80" s="211"/>
      <c r="O80" s="211"/>
      <c r="P80" s="212">
        <f>SUM(P81:P84)</f>
        <v>0</v>
      </c>
      <c r="Q80" s="211"/>
      <c r="R80" s="212">
        <f>SUM(R81:R84)</f>
        <v>0</v>
      </c>
      <c r="S80" s="211"/>
      <c r="T80" s="213">
        <f>SUM(T81:T84)</f>
        <v>0</v>
      </c>
      <c r="AR80" s="214" t="s">
        <v>82</v>
      </c>
      <c r="AT80" s="215" t="s">
        <v>73</v>
      </c>
      <c r="AU80" s="215" t="s">
        <v>82</v>
      </c>
      <c r="AY80" s="214" t="s">
        <v>178</v>
      </c>
      <c r="BK80" s="216">
        <f>SUM(BK81:BK84)</f>
        <v>0</v>
      </c>
    </row>
    <row r="81" s="1" customFormat="1" ht="16.5" customHeight="1">
      <c r="B81" s="44"/>
      <c r="C81" s="219" t="s">
        <v>82</v>
      </c>
      <c r="D81" s="219" t="s">
        <v>180</v>
      </c>
      <c r="E81" s="220" t="s">
        <v>268</v>
      </c>
      <c r="F81" s="221" t="s">
        <v>269</v>
      </c>
      <c r="G81" s="222" t="s">
        <v>198</v>
      </c>
      <c r="H81" s="223">
        <v>1</v>
      </c>
      <c r="I81" s="224"/>
      <c r="J81" s="225">
        <f>ROUND(I81*H81,2)</f>
        <v>0</v>
      </c>
      <c r="K81" s="221" t="s">
        <v>199</v>
      </c>
      <c r="L81" s="70"/>
      <c r="M81" s="226" t="s">
        <v>21</v>
      </c>
      <c r="N81" s="227" t="s">
        <v>45</v>
      </c>
      <c r="O81" s="45"/>
      <c r="P81" s="228">
        <f>O81*H81</f>
        <v>0</v>
      </c>
      <c r="Q81" s="228">
        <v>0</v>
      </c>
      <c r="R81" s="228">
        <f>Q81*H81</f>
        <v>0</v>
      </c>
      <c r="S81" s="228">
        <v>0</v>
      </c>
      <c r="T81" s="229">
        <f>S81*H81</f>
        <v>0</v>
      </c>
      <c r="AR81" s="22" t="s">
        <v>185</v>
      </c>
      <c r="AT81" s="22" t="s">
        <v>180</v>
      </c>
      <c r="AU81" s="22" t="s">
        <v>84</v>
      </c>
      <c r="AY81" s="22" t="s">
        <v>178</v>
      </c>
      <c r="BE81" s="230">
        <f>IF(N81="základní",J81,0)</f>
        <v>0</v>
      </c>
      <c r="BF81" s="230">
        <f>IF(N81="snížená",J81,0)</f>
        <v>0</v>
      </c>
      <c r="BG81" s="230">
        <f>IF(N81="zákl. přenesená",J81,0)</f>
        <v>0</v>
      </c>
      <c r="BH81" s="230">
        <f>IF(N81="sníž. přenesená",J81,0)</f>
        <v>0</v>
      </c>
      <c r="BI81" s="230">
        <f>IF(N81="nulová",J81,0)</f>
        <v>0</v>
      </c>
      <c r="BJ81" s="22" t="s">
        <v>82</v>
      </c>
      <c r="BK81" s="230">
        <f>ROUND(I81*H81,2)</f>
        <v>0</v>
      </c>
      <c r="BL81" s="22" t="s">
        <v>185</v>
      </c>
      <c r="BM81" s="22" t="s">
        <v>270</v>
      </c>
    </row>
    <row r="82" s="11" customFormat="1">
      <c r="B82" s="231"/>
      <c r="C82" s="232"/>
      <c r="D82" s="233" t="s">
        <v>187</v>
      </c>
      <c r="E82" s="234" t="s">
        <v>21</v>
      </c>
      <c r="F82" s="235" t="s">
        <v>271</v>
      </c>
      <c r="G82" s="232"/>
      <c r="H82" s="234" t="s">
        <v>21</v>
      </c>
      <c r="I82" s="236"/>
      <c r="J82" s="232"/>
      <c r="K82" s="232"/>
      <c r="L82" s="237"/>
      <c r="M82" s="238"/>
      <c r="N82" s="239"/>
      <c r="O82" s="239"/>
      <c r="P82" s="239"/>
      <c r="Q82" s="239"/>
      <c r="R82" s="239"/>
      <c r="S82" s="239"/>
      <c r="T82" s="240"/>
      <c r="AT82" s="241" t="s">
        <v>187</v>
      </c>
      <c r="AU82" s="241" t="s">
        <v>84</v>
      </c>
      <c r="AV82" s="11" t="s">
        <v>82</v>
      </c>
      <c r="AW82" s="11" t="s">
        <v>37</v>
      </c>
      <c r="AX82" s="11" t="s">
        <v>74</v>
      </c>
      <c r="AY82" s="241" t="s">
        <v>178</v>
      </c>
    </row>
    <row r="83" s="11" customFormat="1">
      <c r="B83" s="231"/>
      <c r="C83" s="232"/>
      <c r="D83" s="233" t="s">
        <v>187</v>
      </c>
      <c r="E83" s="234" t="s">
        <v>21</v>
      </c>
      <c r="F83" s="235" t="s">
        <v>272</v>
      </c>
      <c r="G83" s="232"/>
      <c r="H83" s="234" t="s">
        <v>21</v>
      </c>
      <c r="I83" s="236"/>
      <c r="J83" s="232"/>
      <c r="K83" s="232"/>
      <c r="L83" s="237"/>
      <c r="M83" s="238"/>
      <c r="N83" s="239"/>
      <c r="O83" s="239"/>
      <c r="P83" s="239"/>
      <c r="Q83" s="239"/>
      <c r="R83" s="239"/>
      <c r="S83" s="239"/>
      <c r="T83" s="240"/>
      <c r="AT83" s="241" t="s">
        <v>187</v>
      </c>
      <c r="AU83" s="241" t="s">
        <v>84</v>
      </c>
      <c r="AV83" s="11" t="s">
        <v>82</v>
      </c>
      <c r="AW83" s="11" t="s">
        <v>37</v>
      </c>
      <c r="AX83" s="11" t="s">
        <v>74</v>
      </c>
      <c r="AY83" s="241" t="s">
        <v>178</v>
      </c>
    </row>
    <row r="84" s="12" customFormat="1">
      <c r="B84" s="242"/>
      <c r="C84" s="243"/>
      <c r="D84" s="233" t="s">
        <v>187</v>
      </c>
      <c r="E84" s="244" t="s">
        <v>21</v>
      </c>
      <c r="F84" s="245" t="s">
        <v>82</v>
      </c>
      <c r="G84" s="243"/>
      <c r="H84" s="246">
        <v>1</v>
      </c>
      <c r="I84" s="247"/>
      <c r="J84" s="243"/>
      <c r="K84" s="243"/>
      <c r="L84" s="248"/>
      <c r="M84" s="263"/>
      <c r="N84" s="264"/>
      <c r="O84" s="264"/>
      <c r="P84" s="264"/>
      <c r="Q84" s="264"/>
      <c r="R84" s="264"/>
      <c r="S84" s="264"/>
      <c r="T84" s="265"/>
      <c r="AT84" s="252" t="s">
        <v>187</v>
      </c>
      <c r="AU84" s="252" t="s">
        <v>84</v>
      </c>
      <c r="AV84" s="12" t="s">
        <v>84</v>
      </c>
      <c r="AW84" s="12" t="s">
        <v>37</v>
      </c>
      <c r="AX84" s="12" t="s">
        <v>82</v>
      </c>
      <c r="AY84" s="252" t="s">
        <v>178</v>
      </c>
    </row>
    <row r="85" s="1" customFormat="1" ht="6.96" customHeight="1">
      <c r="B85" s="65"/>
      <c r="C85" s="66"/>
      <c r="D85" s="66"/>
      <c r="E85" s="66"/>
      <c r="F85" s="66"/>
      <c r="G85" s="66"/>
      <c r="H85" s="66"/>
      <c r="I85" s="164"/>
      <c r="J85" s="66"/>
      <c r="K85" s="66"/>
      <c r="L85" s="70"/>
    </row>
  </sheetData>
  <sheetProtection sheet="1" autoFilter="0" formatColumns="0" formatRows="0" objects="1" scenarios="1" spinCount="100000" saltValue="8BBEHVVI24YStE1QxgwJPozHgygRtOy+ZS9ldz9s8Mtx1/eFs5UE/bHiqvmO+DxTgn3Vxv3kqnBf4/Y49a0jVw==" hashValue="9Ofg+rgxY5DoN0m1kxeKdAopbH6aeid1Asbc+7c+pFWe4CVNsAtDFp48PlNs9jfR5Wij5tlcORqHYwFYUJOCfQ==" algorithmName="SHA-512" password="CC35"/>
  <autoFilter ref="C77:K84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146</v>
      </c>
      <c r="G1" s="137" t="s">
        <v>147</v>
      </c>
      <c r="H1" s="137"/>
      <c r="I1" s="138"/>
      <c r="J1" s="137" t="s">
        <v>148</v>
      </c>
      <c r="K1" s="136" t="s">
        <v>149</v>
      </c>
      <c r="L1" s="137" t="s">
        <v>150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90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84</v>
      </c>
    </row>
    <row r="4" ht="36.96" customHeight="1">
      <c r="B4" s="26"/>
      <c r="C4" s="27"/>
      <c r="D4" s="28" t="s">
        <v>151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Rekonstrukce zahrady mateřské školky, MŠ Harmonie, Zlepšovatelů 1502/27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152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273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4" t="s">
        <v>25</v>
      </c>
      <c r="J12" s="145" t="str">
        <f>'Rekapitulace stavby'!AN8</f>
        <v>6. 12. 2018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4" t="s">
        <v>28</v>
      </c>
      <c r="J14" s="33" t="s">
        <v>29</v>
      </c>
      <c r="K14" s="49"/>
    </row>
    <row r="15" s="1" customFormat="1" ht="18" customHeight="1">
      <c r="B15" s="44"/>
      <c r="C15" s="45"/>
      <c r="D15" s="45"/>
      <c r="E15" s="33" t="s">
        <v>30</v>
      </c>
      <c r="F15" s="45"/>
      <c r="G15" s="45"/>
      <c r="H15" s="45"/>
      <c r="I15" s="144" t="s">
        <v>31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32</v>
      </c>
      <c r="E17" s="45"/>
      <c r="F17" s="45"/>
      <c r="G17" s="45"/>
      <c r="H17" s="45"/>
      <c r="I17" s="144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31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34</v>
      </c>
      <c r="E20" s="45"/>
      <c r="F20" s="45"/>
      <c r="G20" s="45"/>
      <c r="H20" s="45"/>
      <c r="I20" s="144" t="s">
        <v>28</v>
      </c>
      <c r="J20" s="33" t="s">
        <v>35</v>
      </c>
      <c r="K20" s="49"/>
    </row>
    <row r="21" s="1" customFormat="1" ht="18" customHeight="1">
      <c r="B21" s="44"/>
      <c r="C21" s="45"/>
      <c r="D21" s="45"/>
      <c r="E21" s="33" t="s">
        <v>36</v>
      </c>
      <c r="F21" s="45"/>
      <c r="G21" s="45"/>
      <c r="H21" s="45"/>
      <c r="I21" s="144" t="s">
        <v>31</v>
      </c>
      <c r="J21" s="33" t="s">
        <v>21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21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40</v>
      </c>
      <c r="E27" s="45"/>
      <c r="F27" s="45"/>
      <c r="G27" s="45"/>
      <c r="H27" s="45"/>
      <c r="I27" s="142"/>
      <c r="J27" s="153">
        <f>ROUND(J79,2)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42</v>
      </c>
      <c r="G29" s="45"/>
      <c r="H29" s="45"/>
      <c r="I29" s="154" t="s">
        <v>41</v>
      </c>
      <c r="J29" s="50" t="s">
        <v>43</v>
      </c>
      <c r="K29" s="49"/>
    </row>
    <row r="30" s="1" customFormat="1" ht="14.4" customHeight="1">
      <c r="B30" s="44"/>
      <c r="C30" s="45"/>
      <c r="D30" s="53" t="s">
        <v>44</v>
      </c>
      <c r="E30" s="53" t="s">
        <v>45</v>
      </c>
      <c r="F30" s="155">
        <f>ROUND(SUM(BE79:BE110), 2)</f>
        <v>0</v>
      </c>
      <c r="G30" s="45"/>
      <c r="H30" s="45"/>
      <c r="I30" s="156">
        <v>0.20999999999999999</v>
      </c>
      <c r="J30" s="155">
        <f>ROUND(ROUND((SUM(BE79:BE110)), 2)*I30, 2)</f>
        <v>0</v>
      </c>
      <c r="K30" s="49"/>
    </row>
    <row r="31" s="1" customFormat="1" ht="14.4" customHeight="1">
      <c r="B31" s="44"/>
      <c r="C31" s="45"/>
      <c r="D31" s="45"/>
      <c r="E31" s="53" t="s">
        <v>46</v>
      </c>
      <c r="F31" s="155">
        <f>ROUND(SUM(BF79:BF110), 2)</f>
        <v>0</v>
      </c>
      <c r="G31" s="45"/>
      <c r="H31" s="45"/>
      <c r="I31" s="156">
        <v>0.14999999999999999</v>
      </c>
      <c r="J31" s="155">
        <f>ROUND(ROUND((SUM(BF79:BF110)),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47</v>
      </c>
      <c r="F32" s="155">
        <f>ROUND(SUM(BG79:BG110),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48</v>
      </c>
      <c r="F33" s="155">
        <f>ROUND(SUM(BH79:BH110),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49</v>
      </c>
      <c r="F34" s="155">
        <f>ROUND(SUM(BI79:BI110),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50</v>
      </c>
      <c r="E36" s="96"/>
      <c r="F36" s="96"/>
      <c r="G36" s="159" t="s">
        <v>51</v>
      </c>
      <c r="H36" s="160" t="s">
        <v>52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154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Rekonstrukce zahrady mateřské školky, MŠ Harmonie, Zlepšovatelů 1502/27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152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03 - Hmatový chodník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číslo parcely 245/4</v>
      </c>
      <c r="G49" s="45"/>
      <c r="H49" s="45"/>
      <c r="I49" s="144" t="s">
        <v>25</v>
      </c>
      <c r="J49" s="145" t="str">
        <f>IF(J12="","",J12)</f>
        <v>6. 12. 2018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MŠ Harmonie</v>
      </c>
      <c r="G51" s="45"/>
      <c r="H51" s="45"/>
      <c r="I51" s="144" t="s">
        <v>34</v>
      </c>
      <c r="J51" s="42" t="str">
        <f>E21</f>
        <v>Ing. Dagmar Rudolfová, Ing. Miroslava Najman</v>
      </c>
      <c r="K51" s="49"/>
    </row>
    <row r="52" s="1" customFormat="1" ht="14.4" customHeight="1">
      <c r="B52" s="44"/>
      <c r="C52" s="38" t="s">
        <v>32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155</v>
      </c>
      <c r="D54" s="157"/>
      <c r="E54" s="157"/>
      <c r="F54" s="157"/>
      <c r="G54" s="157"/>
      <c r="H54" s="157"/>
      <c r="I54" s="171"/>
      <c r="J54" s="172" t="s">
        <v>156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157</v>
      </c>
      <c r="D56" s="45"/>
      <c r="E56" s="45"/>
      <c r="F56" s="45"/>
      <c r="G56" s="45"/>
      <c r="H56" s="45"/>
      <c r="I56" s="142"/>
      <c r="J56" s="153">
        <f>J79</f>
        <v>0</v>
      </c>
      <c r="K56" s="49"/>
      <c r="AU56" s="22" t="s">
        <v>158</v>
      </c>
    </row>
    <row r="57" s="7" customFormat="1" ht="24.96" customHeight="1">
      <c r="B57" s="175"/>
      <c r="C57" s="176"/>
      <c r="D57" s="177" t="s">
        <v>159</v>
      </c>
      <c r="E57" s="178"/>
      <c r="F57" s="178"/>
      <c r="G57" s="178"/>
      <c r="H57" s="178"/>
      <c r="I57" s="179"/>
      <c r="J57" s="180">
        <f>J80</f>
        <v>0</v>
      </c>
      <c r="K57" s="181"/>
    </row>
    <row r="58" s="8" customFormat="1" ht="19.92" customHeight="1">
      <c r="B58" s="182"/>
      <c r="C58" s="183"/>
      <c r="D58" s="184" t="s">
        <v>160</v>
      </c>
      <c r="E58" s="185"/>
      <c r="F58" s="185"/>
      <c r="G58" s="185"/>
      <c r="H58" s="185"/>
      <c r="I58" s="186"/>
      <c r="J58" s="187">
        <f>J81</f>
        <v>0</v>
      </c>
      <c r="K58" s="188"/>
    </row>
    <row r="59" s="8" customFormat="1" ht="19.92" customHeight="1">
      <c r="B59" s="182"/>
      <c r="C59" s="183"/>
      <c r="D59" s="184" t="s">
        <v>161</v>
      </c>
      <c r="E59" s="185"/>
      <c r="F59" s="185"/>
      <c r="G59" s="185"/>
      <c r="H59" s="185"/>
      <c r="I59" s="186"/>
      <c r="J59" s="187">
        <f>J107</f>
        <v>0</v>
      </c>
      <c r="K59" s="188"/>
    </row>
    <row r="60" s="1" customFormat="1" ht="21.84" customHeight="1">
      <c r="B60" s="44"/>
      <c r="C60" s="45"/>
      <c r="D60" s="45"/>
      <c r="E60" s="45"/>
      <c r="F60" s="45"/>
      <c r="G60" s="45"/>
      <c r="H60" s="45"/>
      <c r="I60" s="142"/>
      <c r="J60" s="45"/>
      <c r="K60" s="49"/>
    </row>
    <row r="61" s="1" customFormat="1" ht="6.96" customHeight="1">
      <c r="B61" s="65"/>
      <c r="C61" s="66"/>
      <c r="D61" s="66"/>
      <c r="E61" s="66"/>
      <c r="F61" s="66"/>
      <c r="G61" s="66"/>
      <c r="H61" s="66"/>
      <c r="I61" s="164"/>
      <c r="J61" s="66"/>
      <c r="K61" s="67"/>
    </row>
    <row r="65" s="1" customFormat="1" ht="6.96" customHeight="1">
      <c r="B65" s="68"/>
      <c r="C65" s="69"/>
      <c r="D65" s="69"/>
      <c r="E65" s="69"/>
      <c r="F65" s="69"/>
      <c r="G65" s="69"/>
      <c r="H65" s="69"/>
      <c r="I65" s="167"/>
      <c r="J65" s="69"/>
      <c r="K65" s="69"/>
      <c r="L65" s="70"/>
    </row>
    <row r="66" s="1" customFormat="1" ht="36.96" customHeight="1">
      <c r="B66" s="44"/>
      <c r="C66" s="71" t="s">
        <v>162</v>
      </c>
      <c r="D66" s="72"/>
      <c r="E66" s="72"/>
      <c r="F66" s="72"/>
      <c r="G66" s="72"/>
      <c r="H66" s="72"/>
      <c r="I66" s="189"/>
      <c r="J66" s="72"/>
      <c r="K66" s="72"/>
      <c r="L66" s="70"/>
    </row>
    <row r="67" s="1" customFormat="1" ht="6.96" customHeight="1">
      <c r="B67" s="44"/>
      <c r="C67" s="72"/>
      <c r="D67" s="72"/>
      <c r="E67" s="72"/>
      <c r="F67" s="72"/>
      <c r="G67" s="72"/>
      <c r="H67" s="72"/>
      <c r="I67" s="189"/>
      <c r="J67" s="72"/>
      <c r="K67" s="72"/>
      <c r="L67" s="70"/>
    </row>
    <row r="68" s="1" customFormat="1" ht="14.4" customHeight="1">
      <c r="B68" s="44"/>
      <c r="C68" s="74" t="s">
        <v>18</v>
      </c>
      <c r="D68" s="72"/>
      <c r="E68" s="72"/>
      <c r="F68" s="72"/>
      <c r="G68" s="72"/>
      <c r="H68" s="72"/>
      <c r="I68" s="189"/>
      <c r="J68" s="72"/>
      <c r="K68" s="72"/>
      <c r="L68" s="70"/>
    </row>
    <row r="69" s="1" customFormat="1" ht="16.5" customHeight="1">
      <c r="B69" s="44"/>
      <c r="C69" s="72"/>
      <c r="D69" s="72"/>
      <c r="E69" s="190" t="str">
        <f>E7</f>
        <v>Rekonstrukce zahrady mateřské školky, MŠ Harmonie, Zlepšovatelů 1502/27</v>
      </c>
      <c r="F69" s="74"/>
      <c r="G69" s="74"/>
      <c r="H69" s="74"/>
      <c r="I69" s="189"/>
      <c r="J69" s="72"/>
      <c r="K69" s="72"/>
      <c r="L69" s="70"/>
    </row>
    <row r="70" s="1" customFormat="1" ht="14.4" customHeight="1">
      <c r="B70" s="44"/>
      <c r="C70" s="74" t="s">
        <v>152</v>
      </c>
      <c r="D70" s="72"/>
      <c r="E70" s="72"/>
      <c r="F70" s="72"/>
      <c r="G70" s="72"/>
      <c r="H70" s="72"/>
      <c r="I70" s="189"/>
      <c r="J70" s="72"/>
      <c r="K70" s="72"/>
      <c r="L70" s="70"/>
    </row>
    <row r="71" s="1" customFormat="1" ht="17.25" customHeight="1">
      <c r="B71" s="44"/>
      <c r="C71" s="72"/>
      <c r="D71" s="72"/>
      <c r="E71" s="80" t="str">
        <f>E9</f>
        <v>03 - Hmatový chodník</v>
      </c>
      <c r="F71" s="72"/>
      <c r="G71" s="72"/>
      <c r="H71" s="72"/>
      <c r="I71" s="189"/>
      <c r="J71" s="72"/>
      <c r="K71" s="72"/>
      <c r="L71" s="70"/>
    </row>
    <row r="72" s="1" customFormat="1" ht="6.96" customHeight="1">
      <c r="B72" s="44"/>
      <c r="C72" s="72"/>
      <c r="D72" s="72"/>
      <c r="E72" s="72"/>
      <c r="F72" s="72"/>
      <c r="G72" s="72"/>
      <c r="H72" s="72"/>
      <c r="I72" s="189"/>
      <c r="J72" s="72"/>
      <c r="K72" s="72"/>
      <c r="L72" s="70"/>
    </row>
    <row r="73" s="1" customFormat="1" ht="18" customHeight="1">
      <c r="B73" s="44"/>
      <c r="C73" s="74" t="s">
        <v>23</v>
      </c>
      <c r="D73" s="72"/>
      <c r="E73" s="72"/>
      <c r="F73" s="191" t="str">
        <f>F12</f>
        <v>číslo parcely 245/4</v>
      </c>
      <c r="G73" s="72"/>
      <c r="H73" s="72"/>
      <c r="I73" s="192" t="s">
        <v>25</v>
      </c>
      <c r="J73" s="83" t="str">
        <f>IF(J12="","",J12)</f>
        <v>6. 12. 2018</v>
      </c>
      <c r="K73" s="72"/>
      <c r="L73" s="70"/>
    </row>
    <row r="74" s="1" customFormat="1" ht="6.96" customHeight="1">
      <c r="B74" s="44"/>
      <c r="C74" s="72"/>
      <c r="D74" s="72"/>
      <c r="E74" s="72"/>
      <c r="F74" s="72"/>
      <c r="G74" s="72"/>
      <c r="H74" s="72"/>
      <c r="I74" s="189"/>
      <c r="J74" s="72"/>
      <c r="K74" s="72"/>
      <c r="L74" s="70"/>
    </row>
    <row r="75" s="1" customFormat="1">
      <c r="B75" s="44"/>
      <c r="C75" s="74" t="s">
        <v>27</v>
      </c>
      <c r="D75" s="72"/>
      <c r="E75" s="72"/>
      <c r="F75" s="191" t="str">
        <f>E15</f>
        <v>MŠ Harmonie</v>
      </c>
      <c r="G75" s="72"/>
      <c r="H75" s="72"/>
      <c r="I75" s="192" t="s">
        <v>34</v>
      </c>
      <c r="J75" s="191" t="str">
        <f>E21</f>
        <v>Ing. Dagmar Rudolfová, Ing. Miroslava Najman</v>
      </c>
      <c r="K75" s="72"/>
      <c r="L75" s="70"/>
    </row>
    <row r="76" s="1" customFormat="1" ht="14.4" customHeight="1">
      <c r="B76" s="44"/>
      <c r="C76" s="74" t="s">
        <v>32</v>
      </c>
      <c r="D76" s="72"/>
      <c r="E76" s="72"/>
      <c r="F76" s="191" t="str">
        <f>IF(E18="","",E18)</f>
        <v/>
      </c>
      <c r="G76" s="72"/>
      <c r="H76" s="72"/>
      <c r="I76" s="189"/>
      <c r="J76" s="72"/>
      <c r="K76" s="72"/>
      <c r="L76" s="70"/>
    </row>
    <row r="77" s="1" customFormat="1" ht="10.32" customHeight="1">
      <c r="B77" s="44"/>
      <c r="C77" s="72"/>
      <c r="D77" s="72"/>
      <c r="E77" s="72"/>
      <c r="F77" s="72"/>
      <c r="G77" s="72"/>
      <c r="H77" s="72"/>
      <c r="I77" s="189"/>
      <c r="J77" s="72"/>
      <c r="K77" s="72"/>
      <c r="L77" s="70"/>
    </row>
    <row r="78" s="9" customFormat="1" ht="29.28" customHeight="1">
      <c r="B78" s="193"/>
      <c r="C78" s="194" t="s">
        <v>163</v>
      </c>
      <c r="D78" s="195" t="s">
        <v>59</v>
      </c>
      <c r="E78" s="195" t="s">
        <v>55</v>
      </c>
      <c r="F78" s="195" t="s">
        <v>164</v>
      </c>
      <c r="G78" s="195" t="s">
        <v>165</v>
      </c>
      <c r="H78" s="195" t="s">
        <v>166</v>
      </c>
      <c r="I78" s="196" t="s">
        <v>167</v>
      </c>
      <c r="J78" s="195" t="s">
        <v>156</v>
      </c>
      <c r="K78" s="197" t="s">
        <v>168</v>
      </c>
      <c r="L78" s="198"/>
      <c r="M78" s="100" t="s">
        <v>169</v>
      </c>
      <c r="N78" s="101" t="s">
        <v>44</v>
      </c>
      <c r="O78" s="101" t="s">
        <v>170</v>
      </c>
      <c r="P78" s="101" t="s">
        <v>171</v>
      </c>
      <c r="Q78" s="101" t="s">
        <v>172</v>
      </c>
      <c r="R78" s="101" t="s">
        <v>173</v>
      </c>
      <c r="S78" s="101" t="s">
        <v>174</v>
      </c>
      <c r="T78" s="102" t="s">
        <v>175</v>
      </c>
    </row>
    <row r="79" s="1" customFormat="1" ht="29.28" customHeight="1">
      <c r="B79" s="44"/>
      <c r="C79" s="106" t="s">
        <v>157</v>
      </c>
      <c r="D79" s="72"/>
      <c r="E79" s="72"/>
      <c r="F79" s="72"/>
      <c r="G79" s="72"/>
      <c r="H79" s="72"/>
      <c r="I79" s="189"/>
      <c r="J79" s="199">
        <f>BK79</f>
        <v>0</v>
      </c>
      <c r="K79" s="72"/>
      <c r="L79" s="70"/>
      <c r="M79" s="103"/>
      <c r="N79" s="104"/>
      <c r="O79" s="104"/>
      <c r="P79" s="200">
        <f>P80</f>
        <v>0</v>
      </c>
      <c r="Q79" s="104"/>
      <c r="R79" s="200">
        <f>R80</f>
        <v>1.5034000000000001</v>
      </c>
      <c r="S79" s="104"/>
      <c r="T79" s="201">
        <f>T80</f>
        <v>0</v>
      </c>
      <c r="AT79" s="22" t="s">
        <v>73</v>
      </c>
      <c r="AU79" s="22" t="s">
        <v>158</v>
      </c>
      <c r="BK79" s="202">
        <f>BK80</f>
        <v>0</v>
      </c>
    </row>
    <row r="80" s="10" customFormat="1" ht="37.44001" customHeight="1">
      <c r="B80" s="203"/>
      <c r="C80" s="204"/>
      <c r="D80" s="205" t="s">
        <v>73</v>
      </c>
      <c r="E80" s="206" t="s">
        <v>176</v>
      </c>
      <c r="F80" s="206" t="s">
        <v>177</v>
      </c>
      <c r="G80" s="204"/>
      <c r="H80" s="204"/>
      <c r="I80" s="207"/>
      <c r="J80" s="208">
        <f>BK80</f>
        <v>0</v>
      </c>
      <c r="K80" s="204"/>
      <c r="L80" s="209"/>
      <c r="M80" s="210"/>
      <c r="N80" s="211"/>
      <c r="O80" s="211"/>
      <c r="P80" s="212">
        <f>P81+P107</f>
        <v>0</v>
      </c>
      <c r="Q80" s="211"/>
      <c r="R80" s="212">
        <f>R81+R107</f>
        <v>1.5034000000000001</v>
      </c>
      <c r="S80" s="211"/>
      <c r="T80" s="213">
        <f>T81+T107</f>
        <v>0</v>
      </c>
      <c r="AR80" s="214" t="s">
        <v>82</v>
      </c>
      <c r="AT80" s="215" t="s">
        <v>73</v>
      </c>
      <c r="AU80" s="215" t="s">
        <v>74</v>
      </c>
      <c r="AY80" s="214" t="s">
        <v>178</v>
      </c>
      <c r="BK80" s="216">
        <f>BK81+BK107</f>
        <v>0</v>
      </c>
    </row>
    <row r="81" s="10" customFormat="1" ht="19.92" customHeight="1">
      <c r="B81" s="203"/>
      <c r="C81" s="204"/>
      <c r="D81" s="205" t="s">
        <v>73</v>
      </c>
      <c r="E81" s="217" t="s">
        <v>82</v>
      </c>
      <c r="F81" s="217" t="s">
        <v>179</v>
      </c>
      <c r="G81" s="204"/>
      <c r="H81" s="204"/>
      <c r="I81" s="207"/>
      <c r="J81" s="218">
        <f>BK81</f>
        <v>0</v>
      </c>
      <c r="K81" s="204"/>
      <c r="L81" s="209"/>
      <c r="M81" s="210"/>
      <c r="N81" s="211"/>
      <c r="O81" s="211"/>
      <c r="P81" s="212">
        <f>SUM(P82:P106)</f>
        <v>0</v>
      </c>
      <c r="Q81" s="211"/>
      <c r="R81" s="212">
        <f>SUM(R82:R106)</f>
        <v>1.5034000000000001</v>
      </c>
      <c r="S81" s="211"/>
      <c r="T81" s="213">
        <f>SUM(T82:T106)</f>
        <v>0</v>
      </c>
      <c r="AR81" s="214" t="s">
        <v>82</v>
      </c>
      <c r="AT81" s="215" t="s">
        <v>73</v>
      </c>
      <c r="AU81" s="215" t="s">
        <v>82</v>
      </c>
      <c r="AY81" s="214" t="s">
        <v>178</v>
      </c>
      <c r="BK81" s="216">
        <f>SUM(BK82:BK106)</f>
        <v>0</v>
      </c>
    </row>
    <row r="82" s="1" customFormat="1" ht="38.25" customHeight="1">
      <c r="B82" s="44"/>
      <c r="C82" s="219" t="s">
        <v>82</v>
      </c>
      <c r="D82" s="219" t="s">
        <v>180</v>
      </c>
      <c r="E82" s="220" t="s">
        <v>181</v>
      </c>
      <c r="F82" s="221" t="s">
        <v>182</v>
      </c>
      <c r="G82" s="222" t="s">
        <v>183</v>
      </c>
      <c r="H82" s="223">
        <v>2.0499999999999998</v>
      </c>
      <c r="I82" s="224"/>
      <c r="J82" s="225">
        <f>ROUND(I82*H82,2)</f>
        <v>0</v>
      </c>
      <c r="K82" s="221" t="s">
        <v>184</v>
      </c>
      <c r="L82" s="70"/>
      <c r="M82" s="226" t="s">
        <v>21</v>
      </c>
      <c r="N82" s="227" t="s">
        <v>45</v>
      </c>
      <c r="O82" s="45"/>
      <c r="P82" s="228">
        <f>O82*H82</f>
        <v>0</v>
      </c>
      <c r="Q82" s="228">
        <v>0</v>
      </c>
      <c r="R82" s="228">
        <f>Q82*H82</f>
        <v>0</v>
      </c>
      <c r="S82" s="228">
        <v>0</v>
      </c>
      <c r="T82" s="229">
        <f>S82*H82</f>
        <v>0</v>
      </c>
      <c r="AR82" s="22" t="s">
        <v>185</v>
      </c>
      <c r="AT82" s="22" t="s">
        <v>180</v>
      </c>
      <c r="AU82" s="22" t="s">
        <v>84</v>
      </c>
      <c r="AY82" s="22" t="s">
        <v>178</v>
      </c>
      <c r="BE82" s="230">
        <f>IF(N82="základní",J82,0)</f>
        <v>0</v>
      </c>
      <c r="BF82" s="230">
        <f>IF(N82="snížená",J82,0)</f>
        <v>0</v>
      </c>
      <c r="BG82" s="230">
        <f>IF(N82="zákl. přenesená",J82,0)</f>
        <v>0</v>
      </c>
      <c r="BH82" s="230">
        <f>IF(N82="sníž. přenesená",J82,0)</f>
        <v>0</v>
      </c>
      <c r="BI82" s="230">
        <f>IF(N82="nulová",J82,0)</f>
        <v>0</v>
      </c>
      <c r="BJ82" s="22" t="s">
        <v>82</v>
      </c>
      <c r="BK82" s="230">
        <f>ROUND(I82*H82,2)</f>
        <v>0</v>
      </c>
      <c r="BL82" s="22" t="s">
        <v>185</v>
      </c>
      <c r="BM82" s="22" t="s">
        <v>274</v>
      </c>
    </row>
    <row r="83" s="11" customFormat="1">
      <c r="B83" s="231"/>
      <c r="C83" s="232"/>
      <c r="D83" s="233" t="s">
        <v>187</v>
      </c>
      <c r="E83" s="234" t="s">
        <v>21</v>
      </c>
      <c r="F83" s="235" t="s">
        <v>275</v>
      </c>
      <c r="G83" s="232"/>
      <c r="H83" s="234" t="s">
        <v>21</v>
      </c>
      <c r="I83" s="236"/>
      <c r="J83" s="232"/>
      <c r="K83" s="232"/>
      <c r="L83" s="237"/>
      <c r="M83" s="238"/>
      <c r="N83" s="239"/>
      <c r="O83" s="239"/>
      <c r="P83" s="239"/>
      <c r="Q83" s="239"/>
      <c r="R83" s="239"/>
      <c r="S83" s="239"/>
      <c r="T83" s="240"/>
      <c r="AT83" s="241" t="s">
        <v>187</v>
      </c>
      <c r="AU83" s="241" t="s">
        <v>84</v>
      </c>
      <c r="AV83" s="11" t="s">
        <v>82</v>
      </c>
      <c r="AW83" s="11" t="s">
        <v>37</v>
      </c>
      <c r="AX83" s="11" t="s">
        <v>74</v>
      </c>
      <c r="AY83" s="241" t="s">
        <v>178</v>
      </c>
    </row>
    <row r="84" s="12" customFormat="1">
      <c r="B84" s="242"/>
      <c r="C84" s="243"/>
      <c r="D84" s="233" t="s">
        <v>187</v>
      </c>
      <c r="E84" s="244" t="s">
        <v>21</v>
      </c>
      <c r="F84" s="245" t="s">
        <v>276</v>
      </c>
      <c r="G84" s="243"/>
      <c r="H84" s="246">
        <v>2.0499999999999998</v>
      </c>
      <c r="I84" s="247"/>
      <c r="J84" s="243"/>
      <c r="K84" s="243"/>
      <c r="L84" s="248"/>
      <c r="M84" s="249"/>
      <c r="N84" s="250"/>
      <c r="O84" s="250"/>
      <c r="P84" s="250"/>
      <c r="Q84" s="250"/>
      <c r="R84" s="250"/>
      <c r="S84" s="250"/>
      <c r="T84" s="251"/>
      <c r="AT84" s="252" t="s">
        <v>187</v>
      </c>
      <c r="AU84" s="252" t="s">
        <v>84</v>
      </c>
      <c r="AV84" s="12" t="s">
        <v>84</v>
      </c>
      <c r="AW84" s="12" t="s">
        <v>37</v>
      </c>
      <c r="AX84" s="12" t="s">
        <v>82</v>
      </c>
      <c r="AY84" s="252" t="s">
        <v>178</v>
      </c>
    </row>
    <row r="85" s="1" customFormat="1" ht="38.25" customHeight="1">
      <c r="B85" s="44"/>
      <c r="C85" s="219" t="s">
        <v>84</v>
      </c>
      <c r="D85" s="219" t="s">
        <v>180</v>
      </c>
      <c r="E85" s="220" t="s">
        <v>190</v>
      </c>
      <c r="F85" s="221" t="s">
        <v>191</v>
      </c>
      <c r="G85" s="222" t="s">
        <v>192</v>
      </c>
      <c r="H85" s="223">
        <v>20.5</v>
      </c>
      <c r="I85" s="224"/>
      <c r="J85" s="225">
        <f>ROUND(I85*H85,2)</f>
        <v>0</v>
      </c>
      <c r="K85" s="221" t="s">
        <v>184</v>
      </c>
      <c r="L85" s="70"/>
      <c r="M85" s="226" t="s">
        <v>21</v>
      </c>
      <c r="N85" s="227" t="s">
        <v>45</v>
      </c>
      <c r="O85" s="45"/>
      <c r="P85" s="228">
        <f>O85*H85</f>
        <v>0</v>
      </c>
      <c r="Q85" s="228">
        <v>0</v>
      </c>
      <c r="R85" s="228">
        <f>Q85*H85</f>
        <v>0</v>
      </c>
      <c r="S85" s="228">
        <v>0</v>
      </c>
      <c r="T85" s="229">
        <f>S85*H85</f>
        <v>0</v>
      </c>
      <c r="AR85" s="22" t="s">
        <v>185</v>
      </c>
      <c r="AT85" s="22" t="s">
        <v>180</v>
      </c>
      <c r="AU85" s="22" t="s">
        <v>84</v>
      </c>
      <c r="AY85" s="22" t="s">
        <v>178</v>
      </c>
      <c r="BE85" s="230">
        <f>IF(N85="základní",J85,0)</f>
        <v>0</v>
      </c>
      <c r="BF85" s="230">
        <f>IF(N85="snížená",J85,0)</f>
        <v>0</v>
      </c>
      <c r="BG85" s="230">
        <f>IF(N85="zákl. přenesená",J85,0)</f>
        <v>0</v>
      </c>
      <c r="BH85" s="230">
        <f>IF(N85="sníž. přenesená",J85,0)</f>
        <v>0</v>
      </c>
      <c r="BI85" s="230">
        <f>IF(N85="nulová",J85,0)</f>
        <v>0</v>
      </c>
      <c r="BJ85" s="22" t="s">
        <v>82</v>
      </c>
      <c r="BK85" s="230">
        <f>ROUND(I85*H85,2)</f>
        <v>0</v>
      </c>
      <c r="BL85" s="22" t="s">
        <v>185</v>
      </c>
      <c r="BM85" s="22" t="s">
        <v>277</v>
      </c>
    </row>
    <row r="86" s="12" customFormat="1">
      <c r="B86" s="242"/>
      <c r="C86" s="243"/>
      <c r="D86" s="233" t="s">
        <v>187</v>
      </c>
      <c r="E86" s="244" t="s">
        <v>21</v>
      </c>
      <c r="F86" s="245" t="s">
        <v>278</v>
      </c>
      <c r="G86" s="243"/>
      <c r="H86" s="246">
        <v>20.5</v>
      </c>
      <c r="I86" s="247"/>
      <c r="J86" s="243"/>
      <c r="K86" s="243"/>
      <c r="L86" s="248"/>
      <c r="M86" s="249"/>
      <c r="N86" s="250"/>
      <c r="O86" s="250"/>
      <c r="P86" s="250"/>
      <c r="Q86" s="250"/>
      <c r="R86" s="250"/>
      <c r="S86" s="250"/>
      <c r="T86" s="251"/>
      <c r="AT86" s="252" t="s">
        <v>187</v>
      </c>
      <c r="AU86" s="252" t="s">
        <v>84</v>
      </c>
      <c r="AV86" s="12" t="s">
        <v>84</v>
      </c>
      <c r="AW86" s="12" t="s">
        <v>37</v>
      </c>
      <c r="AX86" s="12" t="s">
        <v>82</v>
      </c>
      <c r="AY86" s="252" t="s">
        <v>178</v>
      </c>
    </row>
    <row r="87" s="1" customFormat="1" ht="25.5" customHeight="1">
      <c r="B87" s="44"/>
      <c r="C87" s="219" t="s">
        <v>195</v>
      </c>
      <c r="D87" s="219" t="s">
        <v>180</v>
      </c>
      <c r="E87" s="220" t="s">
        <v>203</v>
      </c>
      <c r="F87" s="221" t="s">
        <v>204</v>
      </c>
      <c r="G87" s="222" t="s">
        <v>192</v>
      </c>
      <c r="H87" s="223">
        <v>24.600000000000001</v>
      </c>
      <c r="I87" s="224"/>
      <c r="J87" s="225">
        <f>ROUND(I87*H87,2)</f>
        <v>0</v>
      </c>
      <c r="K87" s="221" t="s">
        <v>184</v>
      </c>
      <c r="L87" s="70"/>
      <c r="M87" s="226" t="s">
        <v>21</v>
      </c>
      <c r="N87" s="227" t="s">
        <v>45</v>
      </c>
      <c r="O87" s="45"/>
      <c r="P87" s="228">
        <f>O87*H87</f>
        <v>0</v>
      </c>
      <c r="Q87" s="228">
        <v>0</v>
      </c>
      <c r="R87" s="228">
        <f>Q87*H87</f>
        <v>0</v>
      </c>
      <c r="S87" s="228">
        <v>0</v>
      </c>
      <c r="T87" s="229">
        <f>S87*H87</f>
        <v>0</v>
      </c>
      <c r="AR87" s="22" t="s">
        <v>185</v>
      </c>
      <c r="AT87" s="22" t="s">
        <v>180</v>
      </c>
      <c r="AU87" s="22" t="s">
        <v>84</v>
      </c>
      <c r="AY87" s="22" t="s">
        <v>178</v>
      </c>
      <c r="BE87" s="230">
        <f>IF(N87="základní",J87,0)</f>
        <v>0</v>
      </c>
      <c r="BF87" s="230">
        <f>IF(N87="snížená",J87,0)</f>
        <v>0</v>
      </c>
      <c r="BG87" s="230">
        <f>IF(N87="zákl. přenesená",J87,0)</f>
        <v>0</v>
      </c>
      <c r="BH87" s="230">
        <f>IF(N87="sníž. přenesená",J87,0)</f>
        <v>0</v>
      </c>
      <c r="BI87" s="230">
        <f>IF(N87="nulová",J87,0)</f>
        <v>0</v>
      </c>
      <c r="BJ87" s="22" t="s">
        <v>82</v>
      </c>
      <c r="BK87" s="230">
        <f>ROUND(I87*H87,2)</f>
        <v>0</v>
      </c>
      <c r="BL87" s="22" t="s">
        <v>185</v>
      </c>
      <c r="BM87" s="22" t="s">
        <v>279</v>
      </c>
    </row>
    <row r="88" s="12" customFormat="1">
      <c r="B88" s="242"/>
      <c r="C88" s="243"/>
      <c r="D88" s="233" t="s">
        <v>187</v>
      </c>
      <c r="E88" s="244" t="s">
        <v>21</v>
      </c>
      <c r="F88" s="245" t="s">
        <v>280</v>
      </c>
      <c r="G88" s="243"/>
      <c r="H88" s="246">
        <v>24.600000000000001</v>
      </c>
      <c r="I88" s="247"/>
      <c r="J88" s="243"/>
      <c r="K88" s="243"/>
      <c r="L88" s="248"/>
      <c r="M88" s="249"/>
      <c r="N88" s="250"/>
      <c r="O88" s="250"/>
      <c r="P88" s="250"/>
      <c r="Q88" s="250"/>
      <c r="R88" s="250"/>
      <c r="S88" s="250"/>
      <c r="T88" s="251"/>
      <c r="AT88" s="252" t="s">
        <v>187</v>
      </c>
      <c r="AU88" s="252" t="s">
        <v>84</v>
      </c>
      <c r="AV88" s="12" t="s">
        <v>84</v>
      </c>
      <c r="AW88" s="12" t="s">
        <v>37</v>
      </c>
      <c r="AX88" s="12" t="s">
        <v>82</v>
      </c>
      <c r="AY88" s="252" t="s">
        <v>178</v>
      </c>
    </row>
    <row r="89" s="1" customFormat="1" ht="16.5" customHeight="1">
      <c r="B89" s="44"/>
      <c r="C89" s="253" t="s">
        <v>185</v>
      </c>
      <c r="D89" s="253" t="s">
        <v>209</v>
      </c>
      <c r="E89" s="254" t="s">
        <v>281</v>
      </c>
      <c r="F89" s="255" t="s">
        <v>282</v>
      </c>
      <c r="G89" s="256" t="s">
        <v>192</v>
      </c>
      <c r="H89" s="257">
        <v>29.52</v>
      </c>
      <c r="I89" s="258"/>
      <c r="J89" s="259">
        <f>ROUND(I89*H89,2)</f>
        <v>0</v>
      </c>
      <c r="K89" s="255" t="s">
        <v>199</v>
      </c>
      <c r="L89" s="260"/>
      <c r="M89" s="261" t="s">
        <v>21</v>
      </c>
      <c r="N89" s="262" t="s">
        <v>45</v>
      </c>
      <c r="O89" s="45"/>
      <c r="P89" s="228">
        <f>O89*H89</f>
        <v>0</v>
      </c>
      <c r="Q89" s="228">
        <v>0</v>
      </c>
      <c r="R89" s="228">
        <f>Q89*H89</f>
        <v>0</v>
      </c>
      <c r="S89" s="228">
        <v>0</v>
      </c>
      <c r="T89" s="229">
        <f>S89*H89</f>
        <v>0</v>
      </c>
      <c r="AR89" s="22" t="s">
        <v>212</v>
      </c>
      <c r="AT89" s="22" t="s">
        <v>209</v>
      </c>
      <c r="AU89" s="22" t="s">
        <v>84</v>
      </c>
      <c r="AY89" s="22" t="s">
        <v>178</v>
      </c>
      <c r="BE89" s="230">
        <f>IF(N89="základní",J89,0)</f>
        <v>0</v>
      </c>
      <c r="BF89" s="230">
        <f>IF(N89="snížená",J89,0)</f>
        <v>0</v>
      </c>
      <c r="BG89" s="230">
        <f>IF(N89="zákl. přenesená",J89,0)</f>
        <v>0</v>
      </c>
      <c r="BH89" s="230">
        <f>IF(N89="sníž. přenesená",J89,0)</f>
        <v>0</v>
      </c>
      <c r="BI89" s="230">
        <f>IF(N89="nulová",J89,0)</f>
        <v>0</v>
      </c>
      <c r="BJ89" s="22" t="s">
        <v>82</v>
      </c>
      <c r="BK89" s="230">
        <f>ROUND(I89*H89,2)</f>
        <v>0</v>
      </c>
      <c r="BL89" s="22" t="s">
        <v>185</v>
      </c>
      <c r="BM89" s="22" t="s">
        <v>283</v>
      </c>
    </row>
    <row r="90" s="11" customFormat="1">
      <c r="B90" s="231"/>
      <c r="C90" s="232"/>
      <c r="D90" s="233" t="s">
        <v>187</v>
      </c>
      <c r="E90" s="234" t="s">
        <v>21</v>
      </c>
      <c r="F90" s="235" t="s">
        <v>284</v>
      </c>
      <c r="G90" s="232"/>
      <c r="H90" s="234" t="s">
        <v>21</v>
      </c>
      <c r="I90" s="236"/>
      <c r="J90" s="232"/>
      <c r="K90" s="232"/>
      <c r="L90" s="237"/>
      <c r="M90" s="238"/>
      <c r="N90" s="239"/>
      <c r="O90" s="239"/>
      <c r="P90" s="239"/>
      <c r="Q90" s="239"/>
      <c r="R90" s="239"/>
      <c r="S90" s="239"/>
      <c r="T90" s="240"/>
      <c r="AT90" s="241" t="s">
        <v>187</v>
      </c>
      <c r="AU90" s="241" t="s">
        <v>84</v>
      </c>
      <c r="AV90" s="11" t="s">
        <v>82</v>
      </c>
      <c r="AW90" s="11" t="s">
        <v>37</v>
      </c>
      <c r="AX90" s="11" t="s">
        <v>74</v>
      </c>
      <c r="AY90" s="241" t="s">
        <v>178</v>
      </c>
    </row>
    <row r="91" s="12" customFormat="1">
      <c r="B91" s="242"/>
      <c r="C91" s="243"/>
      <c r="D91" s="233" t="s">
        <v>187</v>
      </c>
      <c r="E91" s="244" t="s">
        <v>21</v>
      </c>
      <c r="F91" s="245" t="s">
        <v>285</v>
      </c>
      <c r="G91" s="243"/>
      <c r="H91" s="246">
        <v>29.52</v>
      </c>
      <c r="I91" s="247"/>
      <c r="J91" s="243"/>
      <c r="K91" s="243"/>
      <c r="L91" s="248"/>
      <c r="M91" s="249"/>
      <c r="N91" s="250"/>
      <c r="O91" s="250"/>
      <c r="P91" s="250"/>
      <c r="Q91" s="250"/>
      <c r="R91" s="250"/>
      <c r="S91" s="250"/>
      <c r="T91" s="251"/>
      <c r="AT91" s="252" t="s">
        <v>187</v>
      </c>
      <c r="AU91" s="252" t="s">
        <v>84</v>
      </c>
      <c r="AV91" s="12" t="s">
        <v>84</v>
      </c>
      <c r="AW91" s="12" t="s">
        <v>37</v>
      </c>
      <c r="AX91" s="12" t="s">
        <v>82</v>
      </c>
      <c r="AY91" s="252" t="s">
        <v>178</v>
      </c>
    </row>
    <row r="92" s="1" customFormat="1" ht="16.5" customHeight="1">
      <c r="B92" s="44"/>
      <c r="C92" s="253" t="s">
        <v>208</v>
      </c>
      <c r="D92" s="253" t="s">
        <v>209</v>
      </c>
      <c r="E92" s="254" t="s">
        <v>216</v>
      </c>
      <c r="F92" s="255" t="s">
        <v>217</v>
      </c>
      <c r="G92" s="256" t="s">
        <v>218</v>
      </c>
      <c r="H92" s="257">
        <v>98.400000000000006</v>
      </c>
      <c r="I92" s="258"/>
      <c r="J92" s="259">
        <f>ROUND(I92*H92,2)</f>
        <v>0</v>
      </c>
      <c r="K92" s="255" t="s">
        <v>199</v>
      </c>
      <c r="L92" s="260"/>
      <c r="M92" s="261" t="s">
        <v>21</v>
      </c>
      <c r="N92" s="262" t="s">
        <v>45</v>
      </c>
      <c r="O92" s="45"/>
      <c r="P92" s="228">
        <f>O92*H92</f>
        <v>0</v>
      </c>
      <c r="Q92" s="228">
        <v>0</v>
      </c>
      <c r="R92" s="228">
        <f>Q92*H92</f>
        <v>0</v>
      </c>
      <c r="S92" s="228">
        <v>0</v>
      </c>
      <c r="T92" s="229">
        <f>S92*H92</f>
        <v>0</v>
      </c>
      <c r="AR92" s="22" t="s">
        <v>212</v>
      </c>
      <c r="AT92" s="22" t="s">
        <v>209</v>
      </c>
      <c r="AU92" s="22" t="s">
        <v>84</v>
      </c>
      <c r="AY92" s="22" t="s">
        <v>178</v>
      </c>
      <c r="BE92" s="230">
        <f>IF(N92="základní",J92,0)</f>
        <v>0</v>
      </c>
      <c r="BF92" s="230">
        <f>IF(N92="snížená",J92,0)</f>
        <v>0</v>
      </c>
      <c r="BG92" s="230">
        <f>IF(N92="zákl. přenesená",J92,0)</f>
        <v>0</v>
      </c>
      <c r="BH92" s="230">
        <f>IF(N92="sníž. přenesená",J92,0)</f>
        <v>0</v>
      </c>
      <c r="BI92" s="230">
        <f>IF(N92="nulová",J92,0)</f>
        <v>0</v>
      </c>
      <c r="BJ92" s="22" t="s">
        <v>82</v>
      </c>
      <c r="BK92" s="230">
        <f>ROUND(I92*H92,2)</f>
        <v>0</v>
      </c>
      <c r="BL92" s="22" t="s">
        <v>185</v>
      </c>
      <c r="BM92" s="22" t="s">
        <v>286</v>
      </c>
    </row>
    <row r="93" s="12" customFormat="1">
      <c r="B93" s="242"/>
      <c r="C93" s="243"/>
      <c r="D93" s="233" t="s">
        <v>187</v>
      </c>
      <c r="E93" s="244" t="s">
        <v>21</v>
      </c>
      <c r="F93" s="245" t="s">
        <v>287</v>
      </c>
      <c r="G93" s="243"/>
      <c r="H93" s="246">
        <v>98.400000000000006</v>
      </c>
      <c r="I93" s="247"/>
      <c r="J93" s="243"/>
      <c r="K93" s="243"/>
      <c r="L93" s="248"/>
      <c r="M93" s="249"/>
      <c r="N93" s="250"/>
      <c r="O93" s="250"/>
      <c r="P93" s="250"/>
      <c r="Q93" s="250"/>
      <c r="R93" s="250"/>
      <c r="S93" s="250"/>
      <c r="T93" s="251"/>
      <c r="AT93" s="252" t="s">
        <v>187</v>
      </c>
      <c r="AU93" s="252" t="s">
        <v>84</v>
      </c>
      <c r="AV93" s="12" t="s">
        <v>84</v>
      </c>
      <c r="AW93" s="12" t="s">
        <v>37</v>
      </c>
      <c r="AX93" s="12" t="s">
        <v>82</v>
      </c>
      <c r="AY93" s="252" t="s">
        <v>178</v>
      </c>
    </row>
    <row r="94" s="1" customFormat="1" ht="25.5" customHeight="1">
      <c r="B94" s="44"/>
      <c r="C94" s="219" t="s">
        <v>215</v>
      </c>
      <c r="D94" s="219" t="s">
        <v>180</v>
      </c>
      <c r="E94" s="220" t="s">
        <v>288</v>
      </c>
      <c r="F94" s="221" t="s">
        <v>289</v>
      </c>
      <c r="G94" s="222" t="s">
        <v>218</v>
      </c>
      <c r="H94" s="223">
        <v>8</v>
      </c>
      <c r="I94" s="224"/>
      <c r="J94" s="225">
        <f>ROUND(I94*H94,2)</f>
        <v>0</v>
      </c>
      <c r="K94" s="221" t="s">
        <v>199</v>
      </c>
      <c r="L94" s="70"/>
      <c r="M94" s="226" t="s">
        <v>21</v>
      </c>
      <c r="N94" s="227" t="s">
        <v>45</v>
      </c>
      <c r="O94" s="45"/>
      <c r="P94" s="228">
        <f>O94*H94</f>
        <v>0</v>
      </c>
      <c r="Q94" s="228">
        <v>0</v>
      </c>
      <c r="R94" s="228">
        <f>Q94*H94</f>
        <v>0</v>
      </c>
      <c r="S94" s="228">
        <v>0</v>
      </c>
      <c r="T94" s="229">
        <f>S94*H94</f>
        <v>0</v>
      </c>
      <c r="AR94" s="22" t="s">
        <v>185</v>
      </c>
      <c r="AT94" s="22" t="s">
        <v>180</v>
      </c>
      <c r="AU94" s="22" t="s">
        <v>84</v>
      </c>
      <c r="AY94" s="22" t="s">
        <v>178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22" t="s">
        <v>82</v>
      </c>
      <c r="BK94" s="230">
        <f>ROUND(I94*H94,2)</f>
        <v>0</v>
      </c>
      <c r="BL94" s="22" t="s">
        <v>185</v>
      </c>
      <c r="BM94" s="22" t="s">
        <v>290</v>
      </c>
    </row>
    <row r="95" s="11" customFormat="1">
      <c r="B95" s="231"/>
      <c r="C95" s="232"/>
      <c r="D95" s="233" t="s">
        <v>187</v>
      </c>
      <c r="E95" s="234" t="s">
        <v>21</v>
      </c>
      <c r="F95" s="235" t="s">
        <v>291</v>
      </c>
      <c r="G95" s="232"/>
      <c r="H95" s="234" t="s">
        <v>21</v>
      </c>
      <c r="I95" s="236"/>
      <c r="J95" s="232"/>
      <c r="K95" s="232"/>
      <c r="L95" s="237"/>
      <c r="M95" s="238"/>
      <c r="N95" s="239"/>
      <c r="O95" s="239"/>
      <c r="P95" s="239"/>
      <c r="Q95" s="239"/>
      <c r="R95" s="239"/>
      <c r="S95" s="239"/>
      <c r="T95" s="240"/>
      <c r="AT95" s="241" t="s">
        <v>187</v>
      </c>
      <c r="AU95" s="241" t="s">
        <v>84</v>
      </c>
      <c r="AV95" s="11" t="s">
        <v>82</v>
      </c>
      <c r="AW95" s="11" t="s">
        <v>37</v>
      </c>
      <c r="AX95" s="11" t="s">
        <v>74</v>
      </c>
      <c r="AY95" s="241" t="s">
        <v>178</v>
      </c>
    </row>
    <row r="96" s="12" customFormat="1">
      <c r="B96" s="242"/>
      <c r="C96" s="243"/>
      <c r="D96" s="233" t="s">
        <v>187</v>
      </c>
      <c r="E96" s="244" t="s">
        <v>21</v>
      </c>
      <c r="F96" s="245" t="s">
        <v>212</v>
      </c>
      <c r="G96" s="243"/>
      <c r="H96" s="246">
        <v>8</v>
      </c>
      <c r="I96" s="247"/>
      <c r="J96" s="243"/>
      <c r="K96" s="243"/>
      <c r="L96" s="248"/>
      <c r="M96" s="249"/>
      <c r="N96" s="250"/>
      <c r="O96" s="250"/>
      <c r="P96" s="250"/>
      <c r="Q96" s="250"/>
      <c r="R96" s="250"/>
      <c r="S96" s="250"/>
      <c r="T96" s="251"/>
      <c r="AT96" s="252" t="s">
        <v>187</v>
      </c>
      <c r="AU96" s="252" t="s">
        <v>84</v>
      </c>
      <c r="AV96" s="12" t="s">
        <v>84</v>
      </c>
      <c r="AW96" s="12" t="s">
        <v>37</v>
      </c>
      <c r="AX96" s="12" t="s">
        <v>82</v>
      </c>
      <c r="AY96" s="252" t="s">
        <v>178</v>
      </c>
    </row>
    <row r="97" s="1" customFormat="1" ht="25.5" customHeight="1">
      <c r="B97" s="44"/>
      <c r="C97" s="219" t="s">
        <v>221</v>
      </c>
      <c r="D97" s="219" t="s">
        <v>180</v>
      </c>
      <c r="E97" s="220" t="s">
        <v>292</v>
      </c>
      <c r="F97" s="221" t="s">
        <v>293</v>
      </c>
      <c r="G97" s="222" t="s">
        <v>192</v>
      </c>
      <c r="H97" s="223">
        <v>6.8330000000000002</v>
      </c>
      <c r="I97" s="224"/>
      <c r="J97" s="225">
        <f>ROUND(I97*H97,2)</f>
        <v>0</v>
      </c>
      <c r="K97" s="221" t="s">
        <v>184</v>
      </c>
      <c r="L97" s="70"/>
      <c r="M97" s="226" t="s">
        <v>21</v>
      </c>
      <c r="N97" s="227" t="s">
        <v>45</v>
      </c>
      <c r="O97" s="45"/>
      <c r="P97" s="228">
        <f>O97*H97</f>
        <v>0</v>
      </c>
      <c r="Q97" s="228">
        <v>0</v>
      </c>
      <c r="R97" s="228">
        <f>Q97*H97</f>
        <v>0</v>
      </c>
      <c r="S97" s="228">
        <v>0</v>
      </c>
      <c r="T97" s="229">
        <f>S97*H97</f>
        <v>0</v>
      </c>
      <c r="AR97" s="22" t="s">
        <v>185</v>
      </c>
      <c r="AT97" s="22" t="s">
        <v>180</v>
      </c>
      <c r="AU97" s="22" t="s">
        <v>84</v>
      </c>
      <c r="AY97" s="22" t="s">
        <v>178</v>
      </c>
      <c r="BE97" s="230">
        <f>IF(N97="základní",J97,0)</f>
        <v>0</v>
      </c>
      <c r="BF97" s="230">
        <f>IF(N97="snížená",J97,0)</f>
        <v>0</v>
      </c>
      <c r="BG97" s="230">
        <f>IF(N97="zákl. přenesená",J97,0)</f>
        <v>0</v>
      </c>
      <c r="BH97" s="230">
        <f>IF(N97="sníž. přenesená",J97,0)</f>
        <v>0</v>
      </c>
      <c r="BI97" s="230">
        <f>IF(N97="nulová",J97,0)</f>
        <v>0</v>
      </c>
      <c r="BJ97" s="22" t="s">
        <v>82</v>
      </c>
      <c r="BK97" s="230">
        <f>ROUND(I97*H97,2)</f>
        <v>0</v>
      </c>
      <c r="BL97" s="22" t="s">
        <v>185</v>
      </c>
      <c r="BM97" s="22" t="s">
        <v>294</v>
      </c>
    </row>
    <row r="98" s="11" customFormat="1">
      <c r="B98" s="231"/>
      <c r="C98" s="232"/>
      <c r="D98" s="233" t="s">
        <v>187</v>
      </c>
      <c r="E98" s="234" t="s">
        <v>21</v>
      </c>
      <c r="F98" s="235" t="s">
        <v>295</v>
      </c>
      <c r="G98" s="232"/>
      <c r="H98" s="234" t="s">
        <v>21</v>
      </c>
      <c r="I98" s="236"/>
      <c r="J98" s="232"/>
      <c r="K98" s="232"/>
      <c r="L98" s="237"/>
      <c r="M98" s="238"/>
      <c r="N98" s="239"/>
      <c r="O98" s="239"/>
      <c r="P98" s="239"/>
      <c r="Q98" s="239"/>
      <c r="R98" s="239"/>
      <c r="S98" s="239"/>
      <c r="T98" s="240"/>
      <c r="AT98" s="241" t="s">
        <v>187</v>
      </c>
      <c r="AU98" s="241" t="s">
        <v>84</v>
      </c>
      <c r="AV98" s="11" t="s">
        <v>82</v>
      </c>
      <c r="AW98" s="11" t="s">
        <v>37</v>
      </c>
      <c r="AX98" s="11" t="s">
        <v>74</v>
      </c>
      <c r="AY98" s="241" t="s">
        <v>178</v>
      </c>
    </row>
    <row r="99" s="12" customFormat="1">
      <c r="B99" s="242"/>
      <c r="C99" s="243"/>
      <c r="D99" s="233" t="s">
        <v>187</v>
      </c>
      <c r="E99" s="244" t="s">
        <v>21</v>
      </c>
      <c r="F99" s="245" t="s">
        <v>296</v>
      </c>
      <c r="G99" s="243"/>
      <c r="H99" s="246">
        <v>6.8330000000000002</v>
      </c>
      <c r="I99" s="247"/>
      <c r="J99" s="243"/>
      <c r="K99" s="243"/>
      <c r="L99" s="248"/>
      <c r="M99" s="249"/>
      <c r="N99" s="250"/>
      <c r="O99" s="250"/>
      <c r="P99" s="250"/>
      <c r="Q99" s="250"/>
      <c r="R99" s="250"/>
      <c r="S99" s="250"/>
      <c r="T99" s="251"/>
      <c r="AT99" s="252" t="s">
        <v>187</v>
      </c>
      <c r="AU99" s="252" t="s">
        <v>84</v>
      </c>
      <c r="AV99" s="12" t="s">
        <v>84</v>
      </c>
      <c r="AW99" s="12" t="s">
        <v>37</v>
      </c>
      <c r="AX99" s="12" t="s">
        <v>82</v>
      </c>
      <c r="AY99" s="252" t="s">
        <v>178</v>
      </c>
    </row>
    <row r="100" s="1" customFormat="1" ht="16.5" customHeight="1">
      <c r="B100" s="44"/>
      <c r="C100" s="253" t="s">
        <v>212</v>
      </c>
      <c r="D100" s="253" t="s">
        <v>209</v>
      </c>
      <c r="E100" s="254" t="s">
        <v>297</v>
      </c>
      <c r="F100" s="255" t="s">
        <v>298</v>
      </c>
      <c r="G100" s="256" t="s">
        <v>235</v>
      </c>
      <c r="H100" s="257">
        <v>1.353</v>
      </c>
      <c r="I100" s="258"/>
      <c r="J100" s="259">
        <f>ROUND(I100*H100,2)</f>
        <v>0</v>
      </c>
      <c r="K100" s="255" t="s">
        <v>184</v>
      </c>
      <c r="L100" s="260"/>
      <c r="M100" s="261" t="s">
        <v>21</v>
      </c>
      <c r="N100" s="262" t="s">
        <v>45</v>
      </c>
      <c r="O100" s="45"/>
      <c r="P100" s="228">
        <f>O100*H100</f>
        <v>0</v>
      </c>
      <c r="Q100" s="228">
        <v>1</v>
      </c>
      <c r="R100" s="228">
        <f>Q100*H100</f>
        <v>1.353</v>
      </c>
      <c r="S100" s="228">
        <v>0</v>
      </c>
      <c r="T100" s="229">
        <f>S100*H100</f>
        <v>0</v>
      </c>
      <c r="AR100" s="22" t="s">
        <v>212</v>
      </c>
      <c r="AT100" s="22" t="s">
        <v>209</v>
      </c>
      <c r="AU100" s="22" t="s">
        <v>84</v>
      </c>
      <c r="AY100" s="22" t="s">
        <v>178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22" t="s">
        <v>82</v>
      </c>
      <c r="BK100" s="230">
        <f>ROUND(I100*H100,2)</f>
        <v>0</v>
      </c>
      <c r="BL100" s="22" t="s">
        <v>185</v>
      </c>
      <c r="BM100" s="22" t="s">
        <v>299</v>
      </c>
    </row>
    <row r="101" s="12" customFormat="1">
      <c r="B101" s="242"/>
      <c r="C101" s="243"/>
      <c r="D101" s="233" t="s">
        <v>187</v>
      </c>
      <c r="E101" s="244" t="s">
        <v>21</v>
      </c>
      <c r="F101" s="245" t="s">
        <v>300</v>
      </c>
      <c r="G101" s="243"/>
      <c r="H101" s="246">
        <v>1.353</v>
      </c>
      <c r="I101" s="247"/>
      <c r="J101" s="243"/>
      <c r="K101" s="243"/>
      <c r="L101" s="248"/>
      <c r="M101" s="249"/>
      <c r="N101" s="250"/>
      <c r="O101" s="250"/>
      <c r="P101" s="250"/>
      <c r="Q101" s="250"/>
      <c r="R101" s="250"/>
      <c r="S101" s="250"/>
      <c r="T101" s="251"/>
      <c r="AT101" s="252" t="s">
        <v>187</v>
      </c>
      <c r="AU101" s="252" t="s">
        <v>84</v>
      </c>
      <c r="AV101" s="12" t="s">
        <v>84</v>
      </c>
      <c r="AW101" s="12" t="s">
        <v>37</v>
      </c>
      <c r="AX101" s="12" t="s">
        <v>82</v>
      </c>
      <c r="AY101" s="252" t="s">
        <v>178</v>
      </c>
    </row>
    <row r="102" s="1" customFormat="1" ht="25.5" customHeight="1">
      <c r="B102" s="44"/>
      <c r="C102" s="219" t="s">
        <v>232</v>
      </c>
      <c r="D102" s="219" t="s">
        <v>180</v>
      </c>
      <c r="E102" s="220" t="s">
        <v>301</v>
      </c>
      <c r="F102" s="221" t="s">
        <v>302</v>
      </c>
      <c r="G102" s="222" t="s">
        <v>192</v>
      </c>
      <c r="H102" s="223">
        <v>6.8330000000000002</v>
      </c>
      <c r="I102" s="224"/>
      <c r="J102" s="225">
        <f>ROUND(I102*H102,2)</f>
        <v>0</v>
      </c>
      <c r="K102" s="221" t="s">
        <v>184</v>
      </c>
      <c r="L102" s="70"/>
      <c r="M102" s="226" t="s">
        <v>21</v>
      </c>
      <c r="N102" s="227" t="s">
        <v>45</v>
      </c>
      <c r="O102" s="45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AR102" s="22" t="s">
        <v>185</v>
      </c>
      <c r="AT102" s="22" t="s">
        <v>180</v>
      </c>
      <c r="AU102" s="22" t="s">
        <v>84</v>
      </c>
      <c r="AY102" s="22" t="s">
        <v>178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22" t="s">
        <v>82</v>
      </c>
      <c r="BK102" s="230">
        <f>ROUND(I102*H102,2)</f>
        <v>0</v>
      </c>
      <c r="BL102" s="22" t="s">
        <v>185</v>
      </c>
      <c r="BM102" s="22" t="s">
        <v>303</v>
      </c>
    </row>
    <row r="103" s="11" customFormat="1">
      <c r="B103" s="231"/>
      <c r="C103" s="232"/>
      <c r="D103" s="233" t="s">
        <v>187</v>
      </c>
      <c r="E103" s="234" t="s">
        <v>21</v>
      </c>
      <c r="F103" s="235" t="s">
        <v>304</v>
      </c>
      <c r="G103" s="232"/>
      <c r="H103" s="234" t="s">
        <v>21</v>
      </c>
      <c r="I103" s="236"/>
      <c r="J103" s="232"/>
      <c r="K103" s="232"/>
      <c r="L103" s="237"/>
      <c r="M103" s="238"/>
      <c r="N103" s="239"/>
      <c r="O103" s="239"/>
      <c r="P103" s="239"/>
      <c r="Q103" s="239"/>
      <c r="R103" s="239"/>
      <c r="S103" s="239"/>
      <c r="T103" s="240"/>
      <c r="AT103" s="241" t="s">
        <v>187</v>
      </c>
      <c r="AU103" s="241" t="s">
        <v>84</v>
      </c>
      <c r="AV103" s="11" t="s">
        <v>82</v>
      </c>
      <c r="AW103" s="11" t="s">
        <v>37</v>
      </c>
      <c r="AX103" s="11" t="s">
        <v>74</v>
      </c>
      <c r="AY103" s="241" t="s">
        <v>178</v>
      </c>
    </row>
    <row r="104" s="12" customFormat="1">
      <c r="B104" s="242"/>
      <c r="C104" s="243"/>
      <c r="D104" s="233" t="s">
        <v>187</v>
      </c>
      <c r="E104" s="244" t="s">
        <v>21</v>
      </c>
      <c r="F104" s="245" t="s">
        <v>296</v>
      </c>
      <c r="G104" s="243"/>
      <c r="H104" s="246">
        <v>6.8330000000000002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AT104" s="252" t="s">
        <v>187</v>
      </c>
      <c r="AU104" s="252" t="s">
        <v>84</v>
      </c>
      <c r="AV104" s="12" t="s">
        <v>84</v>
      </c>
      <c r="AW104" s="12" t="s">
        <v>37</v>
      </c>
      <c r="AX104" s="12" t="s">
        <v>82</v>
      </c>
      <c r="AY104" s="252" t="s">
        <v>178</v>
      </c>
    </row>
    <row r="105" s="1" customFormat="1" ht="16.5" customHeight="1">
      <c r="B105" s="44"/>
      <c r="C105" s="253" t="s">
        <v>109</v>
      </c>
      <c r="D105" s="253" t="s">
        <v>209</v>
      </c>
      <c r="E105" s="254" t="s">
        <v>305</v>
      </c>
      <c r="F105" s="255" t="s">
        <v>306</v>
      </c>
      <c r="G105" s="256" t="s">
        <v>183</v>
      </c>
      <c r="H105" s="257">
        <v>0.752</v>
      </c>
      <c r="I105" s="258"/>
      <c r="J105" s="259">
        <f>ROUND(I105*H105,2)</f>
        <v>0</v>
      </c>
      <c r="K105" s="255" t="s">
        <v>184</v>
      </c>
      <c r="L105" s="260"/>
      <c r="M105" s="261" t="s">
        <v>21</v>
      </c>
      <c r="N105" s="262" t="s">
        <v>45</v>
      </c>
      <c r="O105" s="45"/>
      <c r="P105" s="228">
        <f>O105*H105</f>
        <v>0</v>
      </c>
      <c r="Q105" s="228">
        <v>0.20000000000000001</v>
      </c>
      <c r="R105" s="228">
        <f>Q105*H105</f>
        <v>0.15040000000000001</v>
      </c>
      <c r="S105" s="228">
        <v>0</v>
      </c>
      <c r="T105" s="229">
        <f>S105*H105</f>
        <v>0</v>
      </c>
      <c r="AR105" s="22" t="s">
        <v>212</v>
      </c>
      <c r="AT105" s="22" t="s">
        <v>209</v>
      </c>
      <c r="AU105" s="22" t="s">
        <v>84</v>
      </c>
      <c r="AY105" s="22" t="s">
        <v>178</v>
      </c>
      <c r="BE105" s="230">
        <f>IF(N105="základní",J105,0)</f>
        <v>0</v>
      </c>
      <c r="BF105" s="230">
        <f>IF(N105="snížená",J105,0)</f>
        <v>0</v>
      </c>
      <c r="BG105" s="230">
        <f>IF(N105="zákl. přenesená",J105,0)</f>
        <v>0</v>
      </c>
      <c r="BH105" s="230">
        <f>IF(N105="sníž. přenesená",J105,0)</f>
        <v>0</v>
      </c>
      <c r="BI105" s="230">
        <f>IF(N105="nulová",J105,0)</f>
        <v>0</v>
      </c>
      <c r="BJ105" s="22" t="s">
        <v>82</v>
      </c>
      <c r="BK105" s="230">
        <f>ROUND(I105*H105,2)</f>
        <v>0</v>
      </c>
      <c r="BL105" s="22" t="s">
        <v>185</v>
      </c>
      <c r="BM105" s="22" t="s">
        <v>307</v>
      </c>
    </row>
    <row r="106" s="12" customFormat="1">
      <c r="B106" s="242"/>
      <c r="C106" s="243"/>
      <c r="D106" s="233" t="s">
        <v>187</v>
      </c>
      <c r="E106" s="244" t="s">
        <v>21</v>
      </c>
      <c r="F106" s="245" t="s">
        <v>308</v>
      </c>
      <c r="G106" s="243"/>
      <c r="H106" s="246">
        <v>0.752</v>
      </c>
      <c r="I106" s="247"/>
      <c r="J106" s="243"/>
      <c r="K106" s="243"/>
      <c r="L106" s="248"/>
      <c r="M106" s="249"/>
      <c r="N106" s="250"/>
      <c r="O106" s="250"/>
      <c r="P106" s="250"/>
      <c r="Q106" s="250"/>
      <c r="R106" s="250"/>
      <c r="S106" s="250"/>
      <c r="T106" s="251"/>
      <c r="AT106" s="252" t="s">
        <v>187</v>
      </c>
      <c r="AU106" s="252" t="s">
        <v>84</v>
      </c>
      <c r="AV106" s="12" t="s">
        <v>84</v>
      </c>
      <c r="AW106" s="12" t="s">
        <v>37</v>
      </c>
      <c r="AX106" s="12" t="s">
        <v>82</v>
      </c>
      <c r="AY106" s="252" t="s">
        <v>178</v>
      </c>
    </row>
    <row r="107" s="10" customFormat="1" ht="29.88" customHeight="1">
      <c r="B107" s="203"/>
      <c r="C107" s="204"/>
      <c r="D107" s="205" t="s">
        <v>73</v>
      </c>
      <c r="E107" s="217" t="s">
        <v>258</v>
      </c>
      <c r="F107" s="217" t="s">
        <v>259</v>
      </c>
      <c r="G107" s="204"/>
      <c r="H107" s="204"/>
      <c r="I107" s="207"/>
      <c r="J107" s="218">
        <f>BK107</f>
        <v>0</v>
      </c>
      <c r="K107" s="204"/>
      <c r="L107" s="209"/>
      <c r="M107" s="210"/>
      <c r="N107" s="211"/>
      <c r="O107" s="211"/>
      <c r="P107" s="212">
        <f>SUM(P108:P110)</f>
        <v>0</v>
      </c>
      <c r="Q107" s="211"/>
      <c r="R107" s="212">
        <f>SUM(R108:R110)</f>
        <v>0</v>
      </c>
      <c r="S107" s="211"/>
      <c r="T107" s="213">
        <f>SUM(T108:T110)</f>
        <v>0</v>
      </c>
      <c r="AR107" s="214" t="s">
        <v>82</v>
      </c>
      <c r="AT107" s="215" t="s">
        <v>73</v>
      </c>
      <c r="AU107" s="215" t="s">
        <v>82</v>
      </c>
      <c r="AY107" s="214" t="s">
        <v>178</v>
      </c>
      <c r="BK107" s="216">
        <f>SUM(BK108:BK110)</f>
        <v>0</v>
      </c>
    </row>
    <row r="108" s="1" customFormat="1" ht="25.5" customHeight="1">
      <c r="B108" s="44"/>
      <c r="C108" s="219" t="s">
        <v>112</v>
      </c>
      <c r="D108" s="219" t="s">
        <v>180</v>
      </c>
      <c r="E108" s="220" t="s">
        <v>260</v>
      </c>
      <c r="F108" s="221" t="s">
        <v>261</v>
      </c>
      <c r="G108" s="222" t="s">
        <v>235</v>
      </c>
      <c r="H108" s="223">
        <v>1.7290000000000001</v>
      </c>
      <c r="I108" s="224"/>
      <c r="J108" s="225">
        <f>ROUND(I108*H108,2)</f>
        <v>0</v>
      </c>
      <c r="K108" s="221" t="s">
        <v>184</v>
      </c>
      <c r="L108" s="70"/>
      <c r="M108" s="226" t="s">
        <v>21</v>
      </c>
      <c r="N108" s="227" t="s">
        <v>45</v>
      </c>
      <c r="O108" s="45"/>
      <c r="P108" s="228">
        <f>O108*H108</f>
        <v>0</v>
      </c>
      <c r="Q108" s="228">
        <v>0</v>
      </c>
      <c r="R108" s="228">
        <f>Q108*H108</f>
        <v>0</v>
      </c>
      <c r="S108" s="228">
        <v>0</v>
      </c>
      <c r="T108" s="229">
        <f>S108*H108</f>
        <v>0</v>
      </c>
      <c r="AR108" s="22" t="s">
        <v>185</v>
      </c>
      <c r="AT108" s="22" t="s">
        <v>180</v>
      </c>
      <c r="AU108" s="22" t="s">
        <v>84</v>
      </c>
      <c r="AY108" s="22" t="s">
        <v>178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22" t="s">
        <v>82</v>
      </c>
      <c r="BK108" s="230">
        <f>ROUND(I108*H108,2)</f>
        <v>0</v>
      </c>
      <c r="BL108" s="22" t="s">
        <v>185</v>
      </c>
      <c r="BM108" s="22" t="s">
        <v>309</v>
      </c>
    </row>
    <row r="109" s="11" customFormat="1">
      <c r="B109" s="231"/>
      <c r="C109" s="232"/>
      <c r="D109" s="233" t="s">
        <v>187</v>
      </c>
      <c r="E109" s="234" t="s">
        <v>21</v>
      </c>
      <c r="F109" s="235" t="s">
        <v>310</v>
      </c>
      <c r="G109" s="232"/>
      <c r="H109" s="234" t="s">
        <v>21</v>
      </c>
      <c r="I109" s="236"/>
      <c r="J109" s="232"/>
      <c r="K109" s="232"/>
      <c r="L109" s="237"/>
      <c r="M109" s="238"/>
      <c r="N109" s="239"/>
      <c r="O109" s="239"/>
      <c r="P109" s="239"/>
      <c r="Q109" s="239"/>
      <c r="R109" s="239"/>
      <c r="S109" s="239"/>
      <c r="T109" s="240"/>
      <c r="AT109" s="241" t="s">
        <v>187</v>
      </c>
      <c r="AU109" s="241" t="s">
        <v>84</v>
      </c>
      <c r="AV109" s="11" t="s">
        <v>82</v>
      </c>
      <c r="AW109" s="11" t="s">
        <v>37</v>
      </c>
      <c r="AX109" s="11" t="s">
        <v>74</v>
      </c>
      <c r="AY109" s="241" t="s">
        <v>178</v>
      </c>
    </row>
    <row r="110" s="12" customFormat="1">
      <c r="B110" s="242"/>
      <c r="C110" s="243"/>
      <c r="D110" s="233" t="s">
        <v>187</v>
      </c>
      <c r="E110" s="244" t="s">
        <v>21</v>
      </c>
      <c r="F110" s="245" t="s">
        <v>311</v>
      </c>
      <c r="G110" s="243"/>
      <c r="H110" s="246">
        <v>1.7290000000000001</v>
      </c>
      <c r="I110" s="247"/>
      <c r="J110" s="243"/>
      <c r="K110" s="243"/>
      <c r="L110" s="248"/>
      <c r="M110" s="263"/>
      <c r="N110" s="264"/>
      <c r="O110" s="264"/>
      <c r="P110" s="264"/>
      <c r="Q110" s="264"/>
      <c r="R110" s="264"/>
      <c r="S110" s="264"/>
      <c r="T110" s="265"/>
      <c r="AT110" s="252" t="s">
        <v>187</v>
      </c>
      <c r="AU110" s="252" t="s">
        <v>84</v>
      </c>
      <c r="AV110" s="12" t="s">
        <v>84</v>
      </c>
      <c r="AW110" s="12" t="s">
        <v>37</v>
      </c>
      <c r="AX110" s="12" t="s">
        <v>82</v>
      </c>
      <c r="AY110" s="252" t="s">
        <v>178</v>
      </c>
    </row>
    <row r="111" s="1" customFormat="1" ht="6.96" customHeight="1">
      <c r="B111" s="65"/>
      <c r="C111" s="66"/>
      <c r="D111" s="66"/>
      <c r="E111" s="66"/>
      <c r="F111" s="66"/>
      <c r="G111" s="66"/>
      <c r="H111" s="66"/>
      <c r="I111" s="164"/>
      <c r="J111" s="66"/>
      <c r="K111" s="66"/>
      <c r="L111" s="70"/>
    </row>
  </sheetData>
  <sheetProtection sheet="1" autoFilter="0" formatColumns="0" formatRows="0" objects="1" scenarios="1" spinCount="100000" saltValue="4uqtk00c+VxW5UMI+IbN5t5wlL7i+5v2CEt8gpthGVU3gGPhJjED3uW4/K/+2o9+Trb3uSIWmGIr53/sXQVkVA==" hashValue="HP6mWcSYQ/x9kDvZTQV1TAUrh0fZFUy/KzqacrVodcbAMbDFLku7KKaFj3bNxj6V5GUmDS6pb52+rUKBGaTZTQ==" algorithmName="SHA-512" password="CC35"/>
  <autoFilter ref="C78:K110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146</v>
      </c>
      <c r="G1" s="137" t="s">
        <v>147</v>
      </c>
      <c r="H1" s="137"/>
      <c r="I1" s="138"/>
      <c r="J1" s="137" t="s">
        <v>148</v>
      </c>
      <c r="K1" s="136" t="s">
        <v>149</v>
      </c>
      <c r="L1" s="137" t="s">
        <v>150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93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84</v>
      </c>
    </row>
    <row r="4" ht="36.96" customHeight="1">
      <c r="B4" s="26"/>
      <c r="C4" s="27"/>
      <c r="D4" s="28" t="s">
        <v>151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Rekonstrukce zahrady mateřské školky, MŠ Harmonie, Zlepšovatelů 1502/27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152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312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4" t="s">
        <v>25</v>
      </c>
      <c r="J12" s="145" t="str">
        <f>'Rekapitulace stavby'!AN8</f>
        <v>6. 12. 2018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4" t="s">
        <v>28</v>
      </c>
      <c r="J14" s="33" t="s">
        <v>29</v>
      </c>
      <c r="K14" s="49"/>
    </row>
    <row r="15" s="1" customFormat="1" ht="18" customHeight="1">
      <c r="B15" s="44"/>
      <c r="C15" s="45"/>
      <c r="D15" s="45"/>
      <c r="E15" s="33" t="s">
        <v>30</v>
      </c>
      <c r="F15" s="45"/>
      <c r="G15" s="45"/>
      <c r="H15" s="45"/>
      <c r="I15" s="144" t="s">
        <v>31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32</v>
      </c>
      <c r="E17" s="45"/>
      <c r="F17" s="45"/>
      <c r="G17" s="45"/>
      <c r="H17" s="45"/>
      <c r="I17" s="144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31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34</v>
      </c>
      <c r="E20" s="45"/>
      <c r="F20" s="45"/>
      <c r="G20" s="45"/>
      <c r="H20" s="45"/>
      <c r="I20" s="144" t="s">
        <v>28</v>
      </c>
      <c r="J20" s="33" t="s">
        <v>35</v>
      </c>
      <c r="K20" s="49"/>
    </row>
    <row r="21" s="1" customFormat="1" ht="18" customHeight="1">
      <c r="B21" s="44"/>
      <c r="C21" s="45"/>
      <c r="D21" s="45"/>
      <c r="E21" s="33" t="s">
        <v>36</v>
      </c>
      <c r="F21" s="45"/>
      <c r="G21" s="45"/>
      <c r="H21" s="45"/>
      <c r="I21" s="144" t="s">
        <v>31</v>
      </c>
      <c r="J21" s="33" t="s">
        <v>21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21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40</v>
      </c>
      <c r="E27" s="45"/>
      <c r="F27" s="45"/>
      <c r="G27" s="45"/>
      <c r="H27" s="45"/>
      <c r="I27" s="142"/>
      <c r="J27" s="153">
        <f>ROUND(J79,2)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42</v>
      </c>
      <c r="G29" s="45"/>
      <c r="H29" s="45"/>
      <c r="I29" s="154" t="s">
        <v>41</v>
      </c>
      <c r="J29" s="50" t="s">
        <v>43</v>
      </c>
      <c r="K29" s="49"/>
    </row>
    <row r="30" s="1" customFormat="1" ht="14.4" customHeight="1">
      <c r="B30" s="44"/>
      <c r="C30" s="45"/>
      <c r="D30" s="53" t="s">
        <v>44</v>
      </c>
      <c r="E30" s="53" t="s">
        <v>45</v>
      </c>
      <c r="F30" s="155">
        <f>ROUND(SUM(BE79:BE98), 2)</f>
        <v>0</v>
      </c>
      <c r="G30" s="45"/>
      <c r="H30" s="45"/>
      <c r="I30" s="156">
        <v>0.20999999999999999</v>
      </c>
      <c r="J30" s="155">
        <f>ROUND(ROUND((SUM(BE79:BE98)), 2)*I30, 2)</f>
        <v>0</v>
      </c>
      <c r="K30" s="49"/>
    </row>
    <row r="31" s="1" customFormat="1" ht="14.4" customHeight="1">
      <c r="B31" s="44"/>
      <c r="C31" s="45"/>
      <c r="D31" s="45"/>
      <c r="E31" s="53" t="s">
        <v>46</v>
      </c>
      <c r="F31" s="155">
        <f>ROUND(SUM(BF79:BF98), 2)</f>
        <v>0</v>
      </c>
      <c r="G31" s="45"/>
      <c r="H31" s="45"/>
      <c r="I31" s="156">
        <v>0.14999999999999999</v>
      </c>
      <c r="J31" s="155">
        <f>ROUND(ROUND((SUM(BF79:BF98)),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47</v>
      </c>
      <c r="F32" s="155">
        <f>ROUND(SUM(BG79:BG98),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48</v>
      </c>
      <c r="F33" s="155">
        <f>ROUND(SUM(BH79:BH98),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49</v>
      </c>
      <c r="F34" s="155">
        <f>ROUND(SUM(BI79:BI98),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50</v>
      </c>
      <c r="E36" s="96"/>
      <c r="F36" s="96"/>
      <c r="G36" s="159" t="s">
        <v>51</v>
      </c>
      <c r="H36" s="160" t="s">
        <v>52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154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Rekonstrukce zahrady mateřské školky, MŠ Harmonie, Zlepšovatelů 1502/27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152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04 - Hmyzí hotel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číslo parcely 245/4</v>
      </c>
      <c r="G49" s="45"/>
      <c r="H49" s="45"/>
      <c r="I49" s="144" t="s">
        <v>25</v>
      </c>
      <c r="J49" s="145" t="str">
        <f>IF(J12="","",J12)</f>
        <v>6. 12. 2018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MŠ Harmonie</v>
      </c>
      <c r="G51" s="45"/>
      <c r="H51" s="45"/>
      <c r="I51" s="144" t="s">
        <v>34</v>
      </c>
      <c r="J51" s="42" t="str">
        <f>E21</f>
        <v>Ing. Dagmar Rudolfová, Ing. Miroslava Najman</v>
      </c>
      <c r="K51" s="49"/>
    </row>
    <row r="52" s="1" customFormat="1" ht="14.4" customHeight="1">
      <c r="B52" s="44"/>
      <c r="C52" s="38" t="s">
        <v>32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155</v>
      </c>
      <c r="D54" s="157"/>
      <c r="E54" s="157"/>
      <c r="F54" s="157"/>
      <c r="G54" s="157"/>
      <c r="H54" s="157"/>
      <c r="I54" s="171"/>
      <c r="J54" s="172" t="s">
        <v>156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157</v>
      </c>
      <c r="D56" s="45"/>
      <c r="E56" s="45"/>
      <c r="F56" s="45"/>
      <c r="G56" s="45"/>
      <c r="H56" s="45"/>
      <c r="I56" s="142"/>
      <c r="J56" s="153">
        <f>J79</f>
        <v>0</v>
      </c>
      <c r="K56" s="49"/>
      <c r="AU56" s="22" t="s">
        <v>158</v>
      </c>
    </row>
    <row r="57" s="7" customFormat="1" ht="24.96" customHeight="1">
      <c r="B57" s="175"/>
      <c r="C57" s="176"/>
      <c r="D57" s="177" t="s">
        <v>159</v>
      </c>
      <c r="E57" s="178"/>
      <c r="F57" s="178"/>
      <c r="G57" s="178"/>
      <c r="H57" s="178"/>
      <c r="I57" s="179"/>
      <c r="J57" s="180">
        <f>J80</f>
        <v>0</v>
      </c>
      <c r="K57" s="181"/>
    </row>
    <row r="58" s="8" customFormat="1" ht="19.92" customHeight="1">
      <c r="B58" s="182"/>
      <c r="C58" s="183"/>
      <c r="D58" s="184" t="s">
        <v>160</v>
      </c>
      <c r="E58" s="185"/>
      <c r="F58" s="185"/>
      <c r="G58" s="185"/>
      <c r="H58" s="185"/>
      <c r="I58" s="186"/>
      <c r="J58" s="187">
        <f>J81</f>
        <v>0</v>
      </c>
      <c r="K58" s="188"/>
    </row>
    <row r="59" s="8" customFormat="1" ht="19.92" customHeight="1">
      <c r="B59" s="182"/>
      <c r="C59" s="183"/>
      <c r="D59" s="184" t="s">
        <v>266</v>
      </c>
      <c r="E59" s="185"/>
      <c r="F59" s="185"/>
      <c r="G59" s="185"/>
      <c r="H59" s="185"/>
      <c r="I59" s="186"/>
      <c r="J59" s="187">
        <f>J90</f>
        <v>0</v>
      </c>
      <c r="K59" s="188"/>
    </row>
    <row r="60" s="1" customFormat="1" ht="21.84" customHeight="1">
      <c r="B60" s="44"/>
      <c r="C60" s="45"/>
      <c r="D60" s="45"/>
      <c r="E60" s="45"/>
      <c r="F60" s="45"/>
      <c r="G60" s="45"/>
      <c r="H60" s="45"/>
      <c r="I60" s="142"/>
      <c r="J60" s="45"/>
      <c r="K60" s="49"/>
    </row>
    <row r="61" s="1" customFormat="1" ht="6.96" customHeight="1">
      <c r="B61" s="65"/>
      <c r="C61" s="66"/>
      <c r="D61" s="66"/>
      <c r="E61" s="66"/>
      <c r="F61" s="66"/>
      <c r="G61" s="66"/>
      <c r="H61" s="66"/>
      <c r="I61" s="164"/>
      <c r="J61" s="66"/>
      <c r="K61" s="67"/>
    </row>
    <row r="65" s="1" customFormat="1" ht="6.96" customHeight="1">
      <c r="B65" s="68"/>
      <c r="C65" s="69"/>
      <c r="D65" s="69"/>
      <c r="E65" s="69"/>
      <c r="F65" s="69"/>
      <c r="G65" s="69"/>
      <c r="H65" s="69"/>
      <c r="I65" s="167"/>
      <c r="J65" s="69"/>
      <c r="K65" s="69"/>
      <c r="L65" s="70"/>
    </row>
    <row r="66" s="1" customFormat="1" ht="36.96" customHeight="1">
      <c r="B66" s="44"/>
      <c r="C66" s="71" t="s">
        <v>162</v>
      </c>
      <c r="D66" s="72"/>
      <c r="E66" s="72"/>
      <c r="F66" s="72"/>
      <c r="G66" s="72"/>
      <c r="H66" s="72"/>
      <c r="I66" s="189"/>
      <c r="J66" s="72"/>
      <c r="K66" s="72"/>
      <c r="L66" s="70"/>
    </row>
    <row r="67" s="1" customFormat="1" ht="6.96" customHeight="1">
      <c r="B67" s="44"/>
      <c r="C67" s="72"/>
      <c r="D67" s="72"/>
      <c r="E67" s="72"/>
      <c r="F67" s="72"/>
      <c r="G67" s="72"/>
      <c r="H67" s="72"/>
      <c r="I67" s="189"/>
      <c r="J67" s="72"/>
      <c r="K67" s="72"/>
      <c r="L67" s="70"/>
    </row>
    <row r="68" s="1" customFormat="1" ht="14.4" customHeight="1">
      <c r="B68" s="44"/>
      <c r="C68" s="74" t="s">
        <v>18</v>
      </c>
      <c r="D68" s="72"/>
      <c r="E68" s="72"/>
      <c r="F68" s="72"/>
      <c r="G68" s="72"/>
      <c r="H68" s="72"/>
      <c r="I68" s="189"/>
      <c r="J68" s="72"/>
      <c r="K68" s="72"/>
      <c r="L68" s="70"/>
    </row>
    <row r="69" s="1" customFormat="1" ht="16.5" customHeight="1">
      <c r="B69" s="44"/>
      <c r="C69" s="72"/>
      <c r="D69" s="72"/>
      <c r="E69" s="190" t="str">
        <f>E7</f>
        <v>Rekonstrukce zahrady mateřské školky, MŠ Harmonie, Zlepšovatelů 1502/27</v>
      </c>
      <c r="F69" s="74"/>
      <c r="G69" s="74"/>
      <c r="H69" s="74"/>
      <c r="I69" s="189"/>
      <c r="J69" s="72"/>
      <c r="K69" s="72"/>
      <c r="L69" s="70"/>
    </row>
    <row r="70" s="1" customFormat="1" ht="14.4" customHeight="1">
      <c r="B70" s="44"/>
      <c r="C70" s="74" t="s">
        <v>152</v>
      </c>
      <c r="D70" s="72"/>
      <c r="E70" s="72"/>
      <c r="F70" s="72"/>
      <c r="G70" s="72"/>
      <c r="H70" s="72"/>
      <c r="I70" s="189"/>
      <c r="J70" s="72"/>
      <c r="K70" s="72"/>
      <c r="L70" s="70"/>
    </row>
    <row r="71" s="1" customFormat="1" ht="17.25" customHeight="1">
      <c r="B71" s="44"/>
      <c r="C71" s="72"/>
      <c r="D71" s="72"/>
      <c r="E71" s="80" t="str">
        <f>E9</f>
        <v>04 - Hmyzí hotel</v>
      </c>
      <c r="F71" s="72"/>
      <c r="G71" s="72"/>
      <c r="H71" s="72"/>
      <c r="I71" s="189"/>
      <c r="J71" s="72"/>
      <c r="K71" s="72"/>
      <c r="L71" s="70"/>
    </row>
    <row r="72" s="1" customFormat="1" ht="6.96" customHeight="1">
      <c r="B72" s="44"/>
      <c r="C72" s="72"/>
      <c r="D72" s="72"/>
      <c r="E72" s="72"/>
      <c r="F72" s="72"/>
      <c r="G72" s="72"/>
      <c r="H72" s="72"/>
      <c r="I72" s="189"/>
      <c r="J72" s="72"/>
      <c r="K72" s="72"/>
      <c r="L72" s="70"/>
    </row>
    <row r="73" s="1" customFormat="1" ht="18" customHeight="1">
      <c r="B73" s="44"/>
      <c r="C73" s="74" t="s">
        <v>23</v>
      </c>
      <c r="D73" s="72"/>
      <c r="E73" s="72"/>
      <c r="F73" s="191" t="str">
        <f>F12</f>
        <v>číslo parcely 245/4</v>
      </c>
      <c r="G73" s="72"/>
      <c r="H73" s="72"/>
      <c r="I73" s="192" t="s">
        <v>25</v>
      </c>
      <c r="J73" s="83" t="str">
        <f>IF(J12="","",J12)</f>
        <v>6. 12. 2018</v>
      </c>
      <c r="K73" s="72"/>
      <c r="L73" s="70"/>
    </row>
    <row r="74" s="1" customFormat="1" ht="6.96" customHeight="1">
      <c r="B74" s="44"/>
      <c r="C74" s="72"/>
      <c r="D74" s="72"/>
      <c r="E74" s="72"/>
      <c r="F74" s="72"/>
      <c r="G74" s="72"/>
      <c r="H74" s="72"/>
      <c r="I74" s="189"/>
      <c r="J74" s="72"/>
      <c r="K74" s="72"/>
      <c r="L74" s="70"/>
    </row>
    <row r="75" s="1" customFormat="1">
      <c r="B75" s="44"/>
      <c r="C75" s="74" t="s">
        <v>27</v>
      </c>
      <c r="D75" s="72"/>
      <c r="E75" s="72"/>
      <c r="F75" s="191" t="str">
        <f>E15</f>
        <v>MŠ Harmonie</v>
      </c>
      <c r="G75" s="72"/>
      <c r="H75" s="72"/>
      <c r="I75" s="192" t="s">
        <v>34</v>
      </c>
      <c r="J75" s="191" t="str">
        <f>E21</f>
        <v>Ing. Dagmar Rudolfová, Ing. Miroslava Najman</v>
      </c>
      <c r="K75" s="72"/>
      <c r="L75" s="70"/>
    </row>
    <row r="76" s="1" customFormat="1" ht="14.4" customHeight="1">
      <c r="B76" s="44"/>
      <c r="C76" s="74" t="s">
        <v>32</v>
      </c>
      <c r="D76" s="72"/>
      <c r="E76" s="72"/>
      <c r="F76" s="191" t="str">
        <f>IF(E18="","",E18)</f>
        <v/>
      </c>
      <c r="G76" s="72"/>
      <c r="H76" s="72"/>
      <c r="I76" s="189"/>
      <c r="J76" s="72"/>
      <c r="K76" s="72"/>
      <c r="L76" s="70"/>
    </row>
    <row r="77" s="1" customFormat="1" ht="10.32" customHeight="1">
      <c r="B77" s="44"/>
      <c r="C77" s="72"/>
      <c r="D77" s="72"/>
      <c r="E77" s="72"/>
      <c r="F77" s="72"/>
      <c r="G77" s="72"/>
      <c r="H77" s="72"/>
      <c r="I77" s="189"/>
      <c r="J77" s="72"/>
      <c r="K77" s="72"/>
      <c r="L77" s="70"/>
    </row>
    <row r="78" s="9" customFormat="1" ht="29.28" customHeight="1">
      <c r="B78" s="193"/>
      <c r="C78" s="194" t="s">
        <v>163</v>
      </c>
      <c r="D78" s="195" t="s">
        <v>59</v>
      </c>
      <c r="E78" s="195" t="s">
        <v>55</v>
      </c>
      <c r="F78" s="195" t="s">
        <v>164</v>
      </c>
      <c r="G78" s="195" t="s">
        <v>165</v>
      </c>
      <c r="H78" s="195" t="s">
        <v>166</v>
      </c>
      <c r="I78" s="196" t="s">
        <v>167</v>
      </c>
      <c r="J78" s="195" t="s">
        <v>156</v>
      </c>
      <c r="K78" s="197" t="s">
        <v>168</v>
      </c>
      <c r="L78" s="198"/>
      <c r="M78" s="100" t="s">
        <v>169</v>
      </c>
      <c r="N78" s="101" t="s">
        <v>44</v>
      </c>
      <c r="O78" s="101" t="s">
        <v>170</v>
      </c>
      <c r="P78" s="101" t="s">
        <v>171</v>
      </c>
      <c r="Q78" s="101" t="s">
        <v>172</v>
      </c>
      <c r="R78" s="101" t="s">
        <v>173</v>
      </c>
      <c r="S78" s="101" t="s">
        <v>174</v>
      </c>
      <c r="T78" s="102" t="s">
        <v>175</v>
      </c>
    </row>
    <row r="79" s="1" customFormat="1" ht="29.28" customHeight="1">
      <c r="B79" s="44"/>
      <c r="C79" s="106" t="s">
        <v>157</v>
      </c>
      <c r="D79" s="72"/>
      <c r="E79" s="72"/>
      <c r="F79" s="72"/>
      <c r="G79" s="72"/>
      <c r="H79" s="72"/>
      <c r="I79" s="189"/>
      <c r="J79" s="199">
        <f>BK79</f>
        <v>0</v>
      </c>
      <c r="K79" s="72"/>
      <c r="L79" s="70"/>
      <c r="M79" s="103"/>
      <c r="N79" s="104"/>
      <c r="O79" s="104"/>
      <c r="P79" s="200">
        <f>P80</f>
        <v>0</v>
      </c>
      <c r="Q79" s="104"/>
      <c r="R79" s="200">
        <f>R80</f>
        <v>8.9999999999999992E-05</v>
      </c>
      <c r="S79" s="104"/>
      <c r="T79" s="201">
        <f>T80</f>
        <v>0</v>
      </c>
      <c r="AT79" s="22" t="s">
        <v>73</v>
      </c>
      <c r="AU79" s="22" t="s">
        <v>158</v>
      </c>
      <c r="BK79" s="202">
        <f>BK80</f>
        <v>0</v>
      </c>
    </row>
    <row r="80" s="10" customFormat="1" ht="37.44001" customHeight="1">
      <c r="B80" s="203"/>
      <c r="C80" s="204"/>
      <c r="D80" s="205" t="s">
        <v>73</v>
      </c>
      <c r="E80" s="206" t="s">
        <v>176</v>
      </c>
      <c r="F80" s="206" t="s">
        <v>177</v>
      </c>
      <c r="G80" s="204"/>
      <c r="H80" s="204"/>
      <c r="I80" s="207"/>
      <c r="J80" s="208">
        <f>BK80</f>
        <v>0</v>
      </c>
      <c r="K80" s="204"/>
      <c r="L80" s="209"/>
      <c r="M80" s="210"/>
      <c r="N80" s="211"/>
      <c r="O80" s="211"/>
      <c r="P80" s="212">
        <f>P81+P90</f>
        <v>0</v>
      </c>
      <c r="Q80" s="211"/>
      <c r="R80" s="212">
        <f>R81+R90</f>
        <v>8.9999999999999992E-05</v>
      </c>
      <c r="S80" s="211"/>
      <c r="T80" s="213">
        <f>T81+T90</f>
        <v>0</v>
      </c>
      <c r="AR80" s="214" t="s">
        <v>82</v>
      </c>
      <c r="AT80" s="215" t="s">
        <v>73</v>
      </c>
      <c r="AU80" s="215" t="s">
        <v>74</v>
      </c>
      <c r="AY80" s="214" t="s">
        <v>178</v>
      </c>
      <c r="BK80" s="216">
        <f>BK81+BK90</f>
        <v>0</v>
      </c>
    </row>
    <row r="81" s="10" customFormat="1" ht="19.92" customHeight="1">
      <c r="B81" s="203"/>
      <c r="C81" s="204"/>
      <c r="D81" s="205" t="s">
        <v>73</v>
      </c>
      <c r="E81" s="217" t="s">
        <v>82</v>
      </c>
      <c r="F81" s="217" t="s">
        <v>179</v>
      </c>
      <c r="G81" s="204"/>
      <c r="H81" s="204"/>
      <c r="I81" s="207"/>
      <c r="J81" s="218">
        <f>BK81</f>
        <v>0</v>
      </c>
      <c r="K81" s="204"/>
      <c r="L81" s="209"/>
      <c r="M81" s="210"/>
      <c r="N81" s="211"/>
      <c r="O81" s="211"/>
      <c r="P81" s="212">
        <f>SUM(P82:P89)</f>
        <v>0</v>
      </c>
      <c r="Q81" s="211"/>
      <c r="R81" s="212">
        <f>SUM(R82:R89)</f>
        <v>8.9999999999999992E-05</v>
      </c>
      <c r="S81" s="211"/>
      <c r="T81" s="213">
        <f>SUM(T82:T89)</f>
        <v>0</v>
      </c>
      <c r="AR81" s="214" t="s">
        <v>82</v>
      </c>
      <c r="AT81" s="215" t="s">
        <v>73</v>
      </c>
      <c r="AU81" s="215" t="s">
        <v>82</v>
      </c>
      <c r="AY81" s="214" t="s">
        <v>178</v>
      </c>
      <c r="BK81" s="216">
        <f>SUM(BK82:BK89)</f>
        <v>0</v>
      </c>
    </row>
    <row r="82" s="1" customFormat="1" ht="38.25" customHeight="1">
      <c r="B82" s="44"/>
      <c r="C82" s="219" t="s">
        <v>82</v>
      </c>
      <c r="D82" s="219" t="s">
        <v>180</v>
      </c>
      <c r="E82" s="220" t="s">
        <v>190</v>
      </c>
      <c r="F82" s="221" t="s">
        <v>191</v>
      </c>
      <c r="G82" s="222" t="s">
        <v>192</v>
      </c>
      <c r="H82" s="223">
        <v>3</v>
      </c>
      <c r="I82" s="224"/>
      <c r="J82" s="225">
        <f>ROUND(I82*H82,2)</f>
        <v>0</v>
      </c>
      <c r="K82" s="221" t="s">
        <v>184</v>
      </c>
      <c r="L82" s="70"/>
      <c r="M82" s="226" t="s">
        <v>21</v>
      </c>
      <c r="N82" s="227" t="s">
        <v>45</v>
      </c>
      <c r="O82" s="45"/>
      <c r="P82" s="228">
        <f>O82*H82</f>
        <v>0</v>
      </c>
      <c r="Q82" s="228">
        <v>0</v>
      </c>
      <c r="R82" s="228">
        <f>Q82*H82</f>
        <v>0</v>
      </c>
      <c r="S82" s="228">
        <v>0</v>
      </c>
      <c r="T82" s="229">
        <f>S82*H82</f>
        <v>0</v>
      </c>
      <c r="AR82" s="22" t="s">
        <v>185</v>
      </c>
      <c r="AT82" s="22" t="s">
        <v>180</v>
      </c>
      <c r="AU82" s="22" t="s">
        <v>84</v>
      </c>
      <c r="AY82" s="22" t="s">
        <v>178</v>
      </c>
      <c r="BE82" s="230">
        <f>IF(N82="základní",J82,0)</f>
        <v>0</v>
      </c>
      <c r="BF82" s="230">
        <f>IF(N82="snížená",J82,0)</f>
        <v>0</v>
      </c>
      <c r="BG82" s="230">
        <f>IF(N82="zákl. přenesená",J82,0)</f>
        <v>0</v>
      </c>
      <c r="BH82" s="230">
        <f>IF(N82="sníž. přenesená",J82,0)</f>
        <v>0</v>
      </c>
      <c r="BI82" s="230">
        <f>IF(N82="nulová",J82,0)</f>
        <v>0</v>
      </c>
      <c r="BJ82" s="22" t="s">
        <v>82</v>
      </c>
      <c r="BK82" s="230">
        <f>ROUND(I82*H82,2)</f>
        <v>0</v>
      </c>
      <c r="BL82" s="22" t="s">
        <v>185</v>
      </c>
      <c r="BM82" s="22" t="s">
        <v>313</v>
      </c>
    </row>
    <row r="83" s="11" customFormat="1">
      <c r="B83" s="231"/>
      <c r="C83" s="232"/>
      <c r="D83" s="233" t="s">
        <v>187</v>
      </c>
      <c r="E83" s="234" t="s">
        <v>21</v>
      </c>
      <c r="F83" s="235" t="s">
        <v>314</v>
      </c>
      <c r="G83" s="232"/>
      <c r="H83" s="234" t="s">
        <v>21</v>
      </c>
      <c r="I83" s="236"/>
      <c r="J83" s="232"/>
      <c r="K83" s="232"/>
      <c r="L83" s="237"/>
      <c r="M83" s="238"/>
      <c r="N83" s="239"/>
      <c r="O83" s="239"/>
      <c r="P83" s="239"/>
      <c r="Q83" s="239"/>
      <c r="R83" s="239"/>
      <c r="S83" s="239"/>
      <c r="T83" s="240"/>
      <c r="AT83" s="241" t="s">
        <v>187</v>
      </c>
      <c r="AU83" s="241" t="s">
        <v>84</v>
      </c>
      <c r="AV83" s="11" t="s">
        <v>82</v>
      </c>
      <c r="AW83" s="11" t="s">
        <v>37</v>
      </c>
      <c r="AX83" s="11" t="s">
        <v>74</v>
      </c>
      <c r="AY83" s="241" t="s">
        <v>178</v>
      </c>
    </row>
    <row r="84" s="12" customFormat="1">
      <c r="B84" s="242"/>
      <c r="C84" s="243"/>
      <c r="D84" s="233" t="s">
        <v>187</v>
      </c>
      <c r="E84" s="244" t="s">
        <v>21</v>
      </c>
      <c r="F84" s="245" t="s">
        <v>195</v>
      </c>
      <c r="G84" s="243"/>
      <c r="H84" s="246">
        <v>3</v>
      </c>
      <c r="I84" s="247"/>
      <c r="J84" s="243"/>
      <c r="K84" s="243"/>
      <c r="L84" s="248"/>
      <c r="M84" s="249"/>
      <c r="N84" s="250"/>
      <c r="O84" s="250"/>
      <c r="P84" s="250"/>
      <c r="Q84" s="250"/>
      <c r="R84" s="250"/>
      <c r="S84" s="250"/>
      <c r="T84" s="251"/>
      <c r="AT84" s="252" t="s">
        <v>187</v>
      </c>
      <c r="AU84" s="252" t="s">
        <v>84</v>
      </c>
      <c r="AV84" s="12" t="s">
        <v>84</v>
      </c>
      <c r="AW84" s="12" t="s">
        <v>37</v>
      </c>
      <c r="AX84" s="12" t="s">
        <v>82</v>
      </c>
      <c r="AY84" s="252" t="s">
        <v>178</v>
      </c>
    </row>
    <row r="85" s="1" customFormat="1" ht="25.5" customHeight="1">
      <c r="B85" s="44"/>
      <c r="C85" s="219" t="s">
        <v>84</v>
      </c>
      <c r="D85" s="219" t="s">
        <v>180</v>
      </c>
      <c r="E85" s="220" t="s">
        <v>248</v>
      </c>
      <c r="F85" s="221" t="s">
        <v>249</v>
      </c>
      <c r="G85" s="222" t="s">
        <v>192</v>
      </c>
      <c r="H85" s="223">
        <v>3</v>
      </c>
      <c r="I85" s="224"/>
      <c r="J85" s="225">
        <f>ROUND(I85*H85,2)</f>
        <v>0</v>
      </c>
      <c r="K85" s="221" t="s">
        <v>184</v>
      </c>
      <c r="L85" s="70"/>
      <c r="M85" s="226" t="s">
        <v>21</v>
      </c>
      <c r="N85" s="227" t="s">
        <v>45</v>
      </c>
      <c r="O85" s="45"/>
      <c r="P85" s="228">
        <f>O85*H85</f>
        <v>0</v>
      </c>
      <c r="Q85" s="228">
        <v>0</v>
      </c>
      <c r="R85" s="228">
        <f>Q85*H85</f>
        <v>0</v>
      </c>
      <c r="S85" s="228">
        <v>0</v>
      </c>
      <c r="T85" s="229">
        <f>S85*H85</f>
        <v>0</v>
      </c>
      <c r="AR85" s="22" t="s">
        <v>185</v>
      </c>
      <c r="AT85" s="22" t="s">
        <v>180</v>
      </c>
      <c r="AU85" s="22" t="s">
        <v>84</v>
      </c>
      <c r="AY85" s="22" t="s">
        <v>178</v>
      </c>
      <c r="BE85" s="230">
        <f>IF(N85="základní",J85,0)</f>
        <v>0</v>
      </c>
      <c r="BF85" s="230">
        <f>IF(N85="snížená",J85,0)</f>
        <v>0</v>
      </c>
      <c r="BG85" s="230">
        <f>IF(N85="zákl. přenesená",J85,0)</f>
        <v>0</v>
      </c>
      <c r="BH85" s="230">
        <f>IF(N85="sníž. přenesená",J85,0)</f>
        <v>0</v>
      </c>
      <c r="BI85" s="230">
        <f>IF(N85="nulová",J85,0)</f>
        <v>0</v>
      </c>
      <c r="BJ85" s="22" t="s">
        <v>82</v>
      </c>
      <c r="BK85" s="230">
        <f>ROUND(I85*H85,2)</f>
        <v>0</v>
      </c>
      <c r="BL85" s="22" t="s">
        <v>185</v>
      </c>
      <c r="BM85" s="22" t="s">
        <v>315</v>
      </c>
    </row>
    <row r="86" s="11" customFormat="1">
      <c r="B86" s="231"/>
      <c r="C86" s="232"/>
      <c r="D86" s="233" t="s">
        <v>187</v>
      </c>
      <c r="E86" s="234" t="s">
        <v>21</v>
      </c>
      <c r="F86" s="235" t="s">
        <v>316</v>
      </c>
      <c r="G86" s="232"/>
      <c r="H86" s="234" t="s">
        <v>21</v>
      </c>
      <c r="I86" s="236"/>
      <c r="J86" s="232"/>
      <c r="K86" s="232"/>
      <c r="L86" s="237"/>
      <c r="M86" s="238"/>
      <c r="N86" s="239"/>
      <c r="O86" s="239"/>
      <c r="P86" s="239"/>
      <c r="Q86" s="239"/>
      <c r="R86" s="239"/>
      <c r="S86" s="239"/>
      <c r="T86" s="240"/>
      <c r="AT86" s="241" t="s">
        <v>187</v>
      </c>
      <c r="AU86" s="241" t="s">
        <v>84</v>
      </c>
      <c r="AV86" s="11" t="s">
        <v>82</v>
      </c>
      <c r="AW86" s="11" t="s">
        <v>37</v>
      </c>
      <c r="AX86" s="11" t="s">
        <v>74</v>
      </c>
      <c r="AY86" s="241" t="s">
        <v>178</v>
      </c>
    </row>
    <row r="87" s="12" customFormat="1">
      <c r="B87" s="242"/>
      <c r="C87" s="243"/>
      <c r="D87" s="233" t="s">
        <v>187</v>
      </c>
      <c r="E87" s="244" t="s">
        <v>21</v>
      </c>
      <c r="F87" s="245" t="s">
        <v>195</v>
      </c>
      <c r="G87" s="243"/>
      <c r="H87" s="246">
        <v>3</v>
      </c>
      <c r="I87" s="247"/>
      <c r="J87" s="243"/>
      <c r="K87" s="243"/>
      <c r="L87" s="248"/>
      <c r="M87" s="249"/>
      <c r="N87" s="250"/>
      <c r="O87" s="250"/>
      <c r="P87" s="250"/>
      <c r="Q87" s="250"/>
      <c r="R87" s="250"/>
      <c r="S87" s="250"/>
      <c r="T87" s="251"/>
      <c r="AT87" s="252" t="s">
        <v>187</v>
      </c>
      <c r="AU87" s="252" t="s">
        <v>84</v>
      </c>
      <c r="AV87" s="12" t="s">
        <v>84</v>
      </c>
      <c r="AW87" s="12" t="s">
        <v>37</v>
      </c>
      <c r="AX87" s="12" t="s">
        <v>82</v>
      </c>
      <c r="AY87" s="252" t="s">
        <v>178</v>
      </c>
    </row>
    <row r="88" s="1" customFormat="1" ht="16.5" customHeight="1">
      <c r="B88" s="44"/>
      <c r="C88" s="253" t="s">
        <v>195</v>
      </c>
      <c r="D88" s="253" t="s">
        <v>209</v>
      </c>
      <c r="E88" s="254" t="s">
        <v>253</v>
      </c>
      <c r="F88" s="255" t="s">
        <v>254</v>
      </c>
      <c r="G88" s="256" t="s">
        <v>255</v>
      </c>
      <c r="H88" s="257">
        <v>0.089999999999999997</v>
      </c>
      <c r="I88" s="258"/>
      <c r="J88" s="259">
        <f>ROUND(I88*H88,2)</f>
        <v>0</v>
      </c>
      <c r="K88" s="255" t="s">
        <v>184</v>
      </c>
      <c r="L88" s="260"/>
      <c r="M88" s="261" t="s">
        <v>21</v>
      </c>
      <c r="N88" s="262" t="s">
        <v>45</v>
      </c>
      <c r="O88" s="45"/>
      <c r="P88" s="228">
        <f>O88*H88</f>
        <v>0</v>
      </c>
      <c r="Q88" s="228">
        <v>0.001</v>
      </c>
      <c r="R88" s="228">
        <f>Q88*H88</f>
        <v>8.9999999999999992E-05</v>
      </c>
      <c r="S88" s="228">
        <v>0</v>
      </c>
      <c r="T88" s="229">
        <f>S88*H88</f>
        <v>0</v>
      </c>
      <c r="AR88" s="22" t="s">
        <v>212</v>
      </c>
      <c r="AT88" s="22" t="s">
        <v>209</v>
      </c>
      <c r="AU88" s="22" t="s">
        <v>84</v>
      </c>
      <c r="AY88" s="22" t="s">
        <v>178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22" t="s">
        <v>82</v>
      </c>
      <c r="BK88" s="230">
        <f>ROUND(I88*H88,2)</f>
        <v>0</v>
      </c>
      <c r="BL88" s="22" t="s">
        <v>185</v>
      </c>
      <c r="BM88" s="22" t="s">
        <v>317</v>
      </c>
    </row>
    <row r="89" s="12" customFormat="1">
      <c r="B89" s="242"/>
      <c r="C89" s="243"/>
      <c r="D89" s="233" t="s">
        <v>187</v>
      </c>
      <c r="E89" s="244" t="s">
        <v>21</v>
      </c>
      <c r="F89" s="245" t="s">
        <v>318</v>
      </c>
      <c r="G89" s="243"/>
      <c r="H89" s="246">
        <v>0.089999999999999997</v>
      </c>
      <c r="I89" s="247"/>
      <c r="J89" s="243"/>
      <c r="K89" s="243"/>
      <c r="L89" s="248"/>
      <c r="M89" s="249"/>
      <c r="N89" s="250"/>
      <c r="O89" s="250"/>
      <c r="P89" s="250"/>
      <c r="Q89" s="250"/>
      <c r="R89" s="250"/>
      <c r="S89" s="250"/>
      <c r="T89" s="251"/>
      <c r="AT89" s="252" t="s">
        <v>187</v>
      </c>
      <c r="AU89" s="252" t="s">
        <v>84</v>
      </c>
      <c r="AV89" s="12" t="s">
        <v>84</v>
      </c>
      <c r="AW89" s="12" t="s">
        <v>37</v>
      </c>
      <c r="AX89" s="12" t="s">
        <v>82</v>
      </c>
      <c r="AY89" s="252" t="s">
        <v>178</v>
      </c>
    </row>
    <row r="90" s="10" customFormat="1" ht="29.88" customHeight="1">
      <c r="B90" s="203"/>
      <c r="C90" s="204"/>
      <c r="D90" s="205" t="s">
        <v>73</v>
      </c>
      <c r="E90" s="217" t="s">
        <v>232</v>
      </c>
      <c r="F90" s="217" t="s">
        <v>267</v>
      </c>
      <c r="G90" s="204"/>
      <c r="H90" s="204"/>
      <c r="I90" s="207"/>
      <c r="J90" s="218">
        <f>BK90</f>
        <v>0</v>
      </c>
      <c r="K90" s="204"/>
      <c r="L90" s="209"/>
      <c r="M90" s="210"/>
      <c r="N90" s="211"/>
      <c r="O90" s="211"/>
      <c r="P90" s="212">
        <f>SUM(P91:P98)</f>
        <v>0</v>
      </c>
      <c r="Q90" s="211"/>
      <c r="R90" s="212">
        <f>SUM(R91:R98)</f>
        <v>0</v>
      </c>
      <c r="S90" s="211"/>
      <c r="T90" s="213">
        <f>SUM(T91:T98)</f>
        <v>0</v>
      </c>
      <c r="AR90" s="214" t="s">
        <v>82</v>
      </c>
      <c r="AT90" s="215" t="s">
        <v>73</v>
      </c>
      <c r="AU90" s="215" t="s">
        <v>82</v>
      </c>
      <c r="AY90" s="214" t="s">
        <v>178</v>
      </c>
      <c r="BK90" s="216">
        <f>SUM(BK91:BK98)</f>
        <v>0</v>
      </c>
    </row>
    <row r="91" s="1" customFormat="1" ht="16.5" customHeight="1">
      <c r="B91" s="44"/>
      <c r="C91" s="219" t="s">
        <v>185</v>
      </c>
      <c r="D91" s="219" t="s">
        <v>180</v>
      </c>
      <c r="E91" s="220" t="s">
        <v>319</v>
      </c>
      <c r="F91" s="221" t="s">
        <v>320</v>
      </c>
      <c r="G91" s="222" t="s">
        <v>198</v>
      </c>
      <c r="H91" s="223">
        <v>1</v>
      </c>
      <c r="I91" s="224"/>
      <c r="J91" s="225">
        <f>ROUND(I91*H91,2)</f>
        <v>0</v>
      </c>
      <c r="K91" s="221" t="s">
        <v>199</v>
      </c>
      <c r="L91" s="70"/>
      <c r="M91" s="226" t="s">
        <v>21</v>
      </c>
      <c r="N91" s="227" t="s">
        <v>45</v>
      </c>
      <c r="O91" s="45"/>
      <c r="P91" s="228">
        <f>O91*H91</f>
        <v>0</v>
      </c>
      <c r="Q91" s="228">
        <v>0</v>
      </c>
      <c r="R91" s="228">
        <f>Q91*H91</f>
        <v>0</v>
      </c>
      <c r="S91" s="228">
        <v>0</v>
      </c>
      <c r="T91" s="229">
        <f>S91*H91</f>
        <v>0</v>
      </c>
      <c r="AR91" s="22" t="s">
        <v>185</v>
      </c>
      <c r="AT91" s="22" t="s">
        <v>180</v>
      </c>
      <c r="AU91" s="22" t="s">
        <v>84</v>
      </c>
      <c r="AY91" s="22" t="s">
        <v>178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22" t="s">
        <v>82</v>
      </c>
      <c r="BK91" s="230">
        <f>ROUND(I91*H91,2)</f>
        <v>0</v>
      </c>
      <c r="BL91" s="22" t="s">
        <v>185</v>
      </c>
      <c r="BM91" s="22" t="s">
        <v>321</v>
      </c>
    </row>
    <row r="92" s="11" customFormat="1">
      <c r="B92" s="231"/>
      <c r="C92" s="232"/>
      <c r="D92" s="233" t="s">
        <v>187</v>
      </c>
      <c r="E92" s="234" t="s">
        <v>21</v>
      </c>
      <c r="F92" s="235" t="s">
        <v>322</v>
      </c>
      <c r="G92" s="232"/>
      <c r="H92" s="234" t="s">
        <v>21</v>
      </c>
      <c r="I92" s="236"/>
      <c r="J92" s="232"/>
      <c r="K92" s="232"/>
      <c r="L92" s="237"/>
      <c r="M92" s="238"/>
      <c r="N92" s="239"/>
      <c r="O92" s="239"/>
      <c r="P92" s="239"/>
      <c r="Q92" s="239"/>
      <c r="R92" s="239"/>
      <c r="S92" s="239"/>
      <c r="T92" s="240"/>
      <c r="AT92" s="241" t="s">
        <v>187</v>
      </c>
      <c r="AU92" s="241" t="s">
        <v>84</v>
      </c>
      <c r="AV92" s="11" t="s">
        <v>82</v>
      </c>
      <c r="AW92" s="11" t="s">
        <v>37</v>
      </c>
      <c r="AX92" s="11" t="s">
        <v>74</v>
      </c>
      <c r="AY92" s="241" t="s">
        <v>178</v>
      </c>
    </row>
    <row r="93" s="11" customFormat="1">
      <c r="B93" s="231"/>
      <c r="C93" s="232"/>
      <c r="D93" s="233" t="s">
        <v>187</v>
      </c>
      <c r="E93" s="234" t="s">
        <v>21</v>
      </c>
      <c r="F93" s="235" t="s">
        <v>323</v>
      </c>
      <c r="G93" s="232"/>
      <c r="H93" s="234" t="s">
        <v>21</v>
      </c>
      <c r="I93" s="236"/>
      <c r="J93" s="232"/>
      <c r="K93" s="232"/>
      <c r="L93" s="237"/>
      <c r="M93" s="238"/>
      <c r="N93" s="239"/>
      <c r="O93" s="239"/>
      <c r="P93" s="239"/>
      <c r="Q93" s="239"/>
      <c r="R93" s="239"/>
      <c r="S93" s="239"/>
      <c r="T93" s="240"/>
      <c r="AT93" s="241" t="s">
        <v>187</v>
      </c>
      <c r="AU93" s="241" t="s">
        <v>84</v>
      </c>
      <c r="AV93" s="11" t="s">
        <v>82</v>
      </c>
      <c r="AW93" s="11" t="s">
        <v>37</v>
      </c>
      <c r="AX93" s="11" t="s">
        <v>74</v>
      </c>
      <c r="AY93" s="241" t="s">
        <v>178</v>
      </c>
    </row>
    <row r="94" s="12" customFormat="1">
      <c r="B94" s="242"/>
      <c r="C94" s="243"/>
      <c r="D94" s="233" t="s">
        <v>187</v>
      </c>
      <c r="E94" s="244" t="s">
        <v>21</v>
      </c>
      <c r="F94" s="245" t="s">
        <v>82</v>
      </c>
      <c r="G94" s="243"/>
      <c r="H94" s="246">
        <v>1</v>
      </c>
      <c r="I94" s="247"/>
      <c r="J94" s="243"/>
      <c r="K94" s="243"/>
      <c r="L94" s="248"/>
      <c r="M94" s="249"/>
      <c r="N94" s="250"/>
      <c r="O94" s="250"/>
      <c r="P94" s="250"/>
      <c r="Q94" s="250"/>
      <c r="R94" s="250"/>
      <c r="S94" s="250"/>
      <c r="T94" s="251"/>
      <c r="AT94" s="252" t="s">
        <v>187</v>
      </c>
      <c r="AU94" s="252" t="s">
        <v>84</v>
      </c>
      <c r="AV94" s="12" t="s">
        <v>84</v>
      </c>
      <c r="AW94" s="12" t="s">
        <v>37</v>
      </c>
      <c r="AX94" s="12" t="s">
        <v>82</v>
      </c>
      <c r="AY94" s="252" t="s">
        <v>178</v>
      </c>
    </row>
    <row r="95" s="1" customFormat="1" ht="16.5" customHeight="1">
      <c r="B95" s="44"/>
      <c r="C95" s="219" t="s">
        <v>208</v>
      </c>
      <c r="D95" s="219" t="s">
        <v>180</v>
      </c>
      <c r="E95" s="220" t="s">
        <v>324</v>
      </c>
      <c r="F95" s="221" t="s">
        <v>325</v>
      </c>
      <c r="G95" s="222" t="s">
        <v>198</v>
      </c>
      <c r="H95" s="223">
        <v>1</v>
      </c>
      <c r="I95" s="224"/>
      <c r="J95" s="225">
        <f>ROUND(I95*H95,2)</f>
        <v>0</v>
      </c>
      <c r="K95" s="221" t="s">
        <v>199</v>
      </c>
      <c r="L95" s="70"/>
      <c r="M95" s="226" t="s">
        <v>21</v>
      </c>
      <c r="N95" s="227" t="s">
        <v>45</v>
      </c>
      <c r="O95" s="45"/>
      <c r="P95" s="228">
        <f>O95*H95</f>
        <v>0</v>
      </c>
      <c r="Q95" s="228">
        <v>0</v>
      </c>
      <c r="R95" s="228">
        <f>Q95*H95</f>
        <v>0</v>
      </c>
      <c r="S95" s="228">
        <v>0</v>
      </c>
      <c r="T95" s="229">
        <f>S95*H95</f>
        <v>0</v>
      </c>
      <c r="AR95" s="22" t="s">
        <v>185</v>
      </c>
      <c r="AT95" s="22" t="s">
        <v>180</v>
      </c>
      <c r="AU95" s="22" t="s">
        <v>84</v>
      </c>
      <c r="AY95" s="22" t="s">
        <v>178</v>
      </c>
      <c r="BE95" s="230">
        <f>IF(N95="základní",J95,0)</f>
        <v>0</v>
      </c>
      <c r="BF95" s="230">
        <f>IF(N95="snížená",J95,0)</f>
        <v>0</v>
      </c>
      <c r="BG95" s="230">
        <f>IF(N95="zákl. přenesená",J95,0)</f>
        <v>0</v>
      </c>
      <c r="BH95" s="230">
        <f>IF(N95="sníž. přenesená",J95,0)</f>
        <v>0</v>
      </c>
      <c r="BI95" s="230">
        <f>IF(N95="nulová",J95,0)</f>
        <v>0</v>
      </c>
      <c r="BJ95" s="22" t="s">
        <v>82</v>
      </c>
      <c r="BK95" s="230">
        <f>ROUND(I95*H95,2)</f>
        <v>0</v>
      </c>
      <c r="BL95" s="22" t="s">
        <v>185</v>
      </c>
      <c r="BM95" s="22" t="s">
        <v>326</v>
      </c>
    </row>
    <row r="96" s="11" customFormat="1">
      <c r="B96" s="231"/>
      <c r="C96" s="232"/>
      <c r="D96" s="233" t="s">
        <v>187</v>
      </c>
      <c r="E96" s="234" t="s">
        <v>21</v>
      </c>
      <c r="F96" s="235" t="s">
        <v>327</v>
      </c>
      <c r="G96" s="232"/>
      <c r="H96" s="234" t="s">
        <v>21</v>
      </c>
      <c r="I96" s="236"/>
      <c r="J96" s="232"/>
      <c r="K96" s="232"/>
      <c r="L96" s="237"/>
      <c r="M96" s="238"/>
      <c r="N96" s="239"/>
      <c r="O96" s="239"/>
      <c r="P96" s="239"/>
      <c r="Q96" s="239"/>
      <c r="R96" s="239"/>
      <c r="S96" s="239"/>
      <c r="T96" s="240"/>
      <c r="AT96" s="241" t="s">
        <v>187</v>
      </c>
      <c r="AU96" s="241" t="s">
        <v>84</v>
      </c>
      <c r="AV96" s="11" t="s">
        <v>82</v>
      </c>
      <c r="AW96" s="11" t="s">
        <v>37</v>
      </c>
      <c r="AX96" s="11" t="s">
        <v>74</v>
      </c>
      <c r="AY96" s="241" t="s">
        <v>178</v>
      </c>
    </row>
    <row r="97" s="11" customFormat="1">
      <c r="B97" s="231"/>
      <c r="C97" s="232"/>
      <c r="D97" s="233" t="s">
        <v>187</v>
      </c>
      <c r="E97" s="234" t="s">
        <v>21</v>
      </c>
      <c r="F97" s="235" t="s">
        <v>323</v>
      </c>
      <c r="G97" s="232"/>
      <c r="H97" s="234" t="s">
        <v>21</v>
      </c>
      <c r="I97" s="236"/>
      <c r="J97" s="232"/>
      <c r="K97" s="232"/>
      <c r="L97" s="237"/>
      <c r="M97" s="238"/>
      <c r="N97" s="239"/>
      <c r="O97" s="239"/>
      <c r="P97" s="239"/>
      <c r="Q97" s="239"/>
      <c r="R97" s="239"/>
      <c r="S97" s="239"/>
      <c r="T97" s="240"/>
      <c r="AT97" s="241" t="s">
        <v>187</v>
      </c>
      <c r="AU97" s="241" t="s">
        <v>84</v>
      </c>
      <c r="AV97" s="11" t="s">
        <v>82</v>
      </c>
      <c r="AW97" s="11" t="s">
        <v>37</v>
      </c>
      <c r="AX97" s="11" t="s">
        <v>74</v>
      </c>
      <c r="AY97" s="241" t="s">
        <v>178</v>
      </c>
    </row>
    <row r="98" s="12" customFormat="1">
      <c r="B98" s="242"/>
      <c r="C98" s="243"/>
      <c r="D98" s="233" t="s">
        <v>187</v>
      </c>
      <c r="E98" s="244" t="s">
        <v>21</v>
      </c>
      <c r="F98" s="245" t="s">
        <v>82</v>
      </c>
      <c r="G98" s="243"/>
      <c r="H98" s="246">
        <v>1</v>
      </c>
      <c r="I98" s="247"/>
      <c r="J98" s="243"/>
      <c r="K98" s="243"/>
      <c r="L98" s="248"/>
      <c r="M98" s="263"/>
      <c r="N98" s="264"/>
      <c r="O98" s="264"/>
      <c r="P98" s="264"/>
      <c r="Q98" s="264"/>
      <c r="R98" s="264"/>
      <c r="S98" s="264"/>
      <c r="T98" s="265"/>
      <c r="AT98" s="252" t="s">
        <v>187</v>
      </c>
      <c r="AU98" s="252" t="s">
        <v>84</v>
      </c>
      <c r="AV98" s="12" t="s">
        <v>84</v>
      </c>
      <c r="AW98" s="12" t="s">
        <v>37</v>
      </c>
      <c r="AX98" s="12" t="s">
        <v>82</v>
      </c>
      <c r="AY98" s="252" t="s">
        <v>178</v>
      </c>
    </row>
    <row r="99" s="1" customFormat="1" ht="6.96" customHeight="1">
      <c r="B99" s="65"/>
      <c r="C99" s="66"/>
      <c r="D99" s="66"/>
      <c r="E99" s="66"/>
      <c r="F99" s="66"/>
      <c r="G99" s="66"/>
      <c r="H99" s="66"/>
      <c r="I99" s="164"/>
      <c r="J99" s="66"/>
      <c r="K99" s="66"/>
      <c r="L99" s="70"/>
    </row>
  </sheetData>
  <sheetProtection sheet="1" autoFilter="0" formatColumns="0" formatRows="0" objects="1" scenarios="1" spinCount="100000" saltValue="946dW6NyHaVTpXDHBMPtHiMMDxTGecbx1Z7axT2H0ksc6eeJOq6Dcd+bDTiKw2gjSbAaMETgbVQxD9bjKYs2zQ==" hashValue="uRv6AzHsIHZ4PxD2Y82GOcAjtcg1pJVVvjOLxP/3/QcwyhpVCfPMmfklH6Gz8mOl3AVMZLbLEsaNy5GOVKG5uQ==" algorithmName="SHA-512" password="CC35"/>
  <autoFilter ref="C78:K98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146</v>
      </c>
      <c r="G1" s="137" t="s">
        <v>147</v>
      </c>
      <c r="H1" s="137"/>
      <c r="I1" s="138"/>
      <c r="J1" s="137" t="s">
        <v>148</v>
      </c>
      <c r="K1" s="136" t="s">
        <v>149</v>
      </c>
      <c r="L1" s="137" t="s">
        <v>150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96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84</v>
      </c>
    </row>
    <row r="4" ht="36.96" customHeight="1">
      <c r="B4" s="26"/>
      <c r="C4" s="27"/>
      <c r="D4" s="28" t="s">
        <v>151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Rekonstrukce zahrady mateřské školky, MŠ Harmonie, Zlepšovatelů 1502/27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152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328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4" t="s">
        <v>25</v>
      </c>
      <c r="J12" s="145" t="str">
        <f>'Rekapitulace stavby'!AN8</f>
        <v>6. 12. 2018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4" t="s">
        <v>28</v>
      </c>
      <c r="J14" s="33" t="s">
        <v>29</v>
      </c>
      <c r="K14" s="49"/>
    </row>
    <row r="15" s="1" customFormat="1" ht="18" customHeight="1">
      <c r="B15" s="44"/>
      <c r="C15" s="45"/>
      <c r="D15" s="45"/>
      <c r="E15" s="33" t="s">
        <v>30</v>
      </c>
      <c r="F15" s="45"/>
      <c r="G15" s="45"/>
      <c r="H15" s="45"/>
      <c r="I15" s="144" t="s">
        <v>31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32</v>
      </c>
      <c r="E17" s="45"/>
      <c r="F17" s="45"/>
      <c r="G17" s="45"/>
      <c r="H17" s="45"/>
      <c r="I17" s="144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31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34</v>
      </c>
      <c r="E20" s="45"/>
      <c r="F20" s="45"/>
      <c r="G20" s="45"/>
      <c r="H20" s="45"/>
      <c r="I20" s="144" t="s">
        <v>28</v>
      </c>
      <c r="J20" s="33" t="s">
        <v>35</v>
      </c>
      <c r="K20" s="49"/>
    </row>
    <row r="21" s="1" customFormat="1" ht="18" customHeight="1">
      <c r="B21" s="44"/>
      <c r="C21" s="45"/>
      <c r="D21" s="45"/>
      <c r="E21" s="33" t="s">
        <v>36</v>
      </c>
      <c r="F21" s="45"/>
      <c r="G21" s="45"/>
      <c r="H21" s="45"/>
      <c r="I21" s="144" t="s">
        <v>31</v>
      </c>
      <c r="J21" s="33" t="s">
        <v>21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21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40</v>
      </c>
      <c r="E27" s="45"/>
      <c r="F27" s="45"/>
      <c r="G27" s="45"/>
      <c r="H27" s="45"/>
      <c r="I27" s="142"/>
      <c r="J27" s="153">
        <f>ROUND(J80,2)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42</v>
      </c>
      <c r="G29" s="45"/>
      <c r="H29" s="45"/>
      <c r="I29" s="154" t="s">
        <v>41</v>
      </c>
      <c r="J29" s="50" t="s">
        <v>43</v>
      </c>
      <c r="K29" s="49"/>
    </row>
    <row r="30" s="1" customFormat="1" ht="14.4" customHeight="1">
      <c r="B30" s="44"/>
      <c r="C30" s="45"/>
      <c r="D30" s="53" t="s">
        <v>44</v>
      </c>
      <c r="E30" s="53" t="s">
        <v>45</v>
      </c>
      <c r="F30" s="155">
        <f>ROUND(SUM(BE80:BE176), 2)</f>
        <v>0</v>
      </c>
      <c r="G30" s="45"/>
      <c r="H30" s="45"/>
      <c r="I30" s="156">
        <v>0.20999999999999999</v>
      </c>
      <c r="J30" s="155">
        <f>ROUND(ROUND((SUM(BE80:BE176)), 2)*I30, 2)</f>
        <v>0</v>
      </c>
      <c r="K30" s="49"/>
    </row>
    <row r="31" s="1" customFormat="1" ht="14.4" customHeight="1">
      <c r="B31" s="44"/>
      <c r="C31" s="45"/>
      <c r="D31" s="45"/>
      <c r="E31" s="53" t="s">
        <v>46</v>
      </c>
      <c r="F31" s="155">
        <f>ROUND(SUM(BF80:BF176), 2)</f>
        <v>0</v>
      </c>
      <c r="G31" s="45"/>
      <c r="H31" s="45"/>
      <c r="I31" s="156">
        <v>0.14999999999999999</v>
      </c>
      <c r="J31" s="155">
        <f>ROUND(ROUND((SUM(BF80:BF176)),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47</v>
      </c>
      <c r="F32" s="155">
        <f>ROUND(SUM(BG80:BG176),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48</v>
      </c>
      <c r="F33" s="155">
        <f>ROUND(SUM(BH80:BH176),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49</v>
      </c>
      <c r="F34" s="155">
        <f>ROUND(SUM(BI80:BI176),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50</v>
      </c>
      <c r="E36" s="96"/>
      <c r="F36" s="96"/>
      <c r="G36" s="159" t="s">
        <v>51</v>
      </c>
      <c r="H36" s="160" t="s">
        <v>52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154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Rekonstrukce zahrady mateřské školky, MŠ Harmonie, Zlepšovatelů 1502/27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152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05 - Dílnička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číslo parcely 245/4</v>
      </c>
      <c r="G49" s="45"/>
      <c r="H49" s="45"/>
      <c r="I49" s="144" t="s">
        <v>25</v>
      </c>
      <c r="J49" s="145" t="str">
        <f>IF(J12="","",J12)</f>
        <v>6. 12. 2018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MŠ Harmonie</v>
      </c>
      <c r="G51" s="45"/>
      <c r="H51" s="45"/>
      <c r="I51" s="144" t="s">
        <v>34</v>
      </c>
      <c r="J51" s="42" t="str">
        <f>E21</f>
        <v>Ing. Dagmar Rudolfová, Ing. Miroslava Najman</v>
      </c>
      <c r="K51" s="49"/>
    </row>
    <row r="52" s="1" customFormat="1" ht="14.4" customHeight="1">
      <c r="B52" s="44"/>
      <c r="C52" s="38" t="s">
        <v>32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155</v>
      </c>
      <c r="D54" s="157"/>
      <c r="E54" s="157"/>
      <c r="F54" s="157"/>
      <c r="G54" s="157"/>
      <c r="H54" s="157"/>
      <c r="I54" s="171"/>
      <c r="J54" s="172" t="s">
        <v>156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157</v>
      </c>
      <c r="D56" s="45"/>
      <c r="E56" s="45"/>
      <c r="F56" s="45"/>
      <c r="G56" s="45"/>
      <c r="H56" s="45"/>
      <c r="I56" s="142"/>
      <c r="J56" s="153">
        <f>J80</f>
        <v>0</v>
      </c>
      <c r="K56" s="49"/>
      <c r="AU56" s="22" t="s">
        <v>158</v>
      </c>
    </row>
    <row r="57" s="7" customFormat="1" ht="24.96" customHeight="1">
      <c r="B57" s="175"/>
      <c r="C57" s="176"/>
      <c r="D57" s="177" t="s">
        <v>329</v>
      </c>
      <c r="E57" s="178"/>
      <c r="F57" s="178"/>
      <c r="G57" s="178"/>
      <c r="H57" s="178"/>
      <c r="I57" s="179"/>
      <c r="J57" s="180">
        <f>J81</f>
        <v>0</v>
      </c>
      <c r="K57" s="181"/>
    </row>
    <row r="58" s="8" customFormat="1" ht="19.92" customHeight="1">
      <c r="B58" s="182"/>
      <c r="C58" s="183"/>
      <c r="D58" s="184" t="s">
        <v>330</v>
      </c>
      <c r="E58" s="185"/>
      <c r="F58" s="185"/>
      <c r="G58" s="185"/>
      <c r="H58" s="185"/>
      <c r="I58" s="186"/>
      <c r="J58" s="187">
        <f>J82</f>
        <v>0</v>
      </c>
      <c r="K58" s="188"/>
    </row>
    <row r="59" s="8" customFormat="1" ht="19.92" customHeight="1">
      <c r="B59" s="182"/>
      <c r="C59" s="183"/>
      <c r="D59" s="184" t="s">
        <v>331</v>
      </c>
      <c r="E59" s="185"/>
      <c r="F59" s="185"/>
      <c r="G59" s="185"/>
      <c r="H59" s="185"/>
      <c r="I59" s="186"/>
      <c r="J59" s="187">
        <f>J119</f>
        <v>0</v>
      </c>
      <c r="K59" s="188"/>
    </row>
    <row r="60" s="8" customFormat="1" ht="19.92" customHeight="1">
      <c r="B60" s="182"/>
      <c r="C60" s="183"/>
      <c r="D60" s="184" t="s">
        <v>332</v>
      </c>
      <c r="E60" s="185"/>
      <c r="F60" s="185"/>
      <c r="G60" s="185"/>
      <c r="H60" s="185"/>
      <c r="I60" s="186"/>
      <c r="J60" s="187">
        <f>J148</f>
        <v>0</v>
      </c>
      <c r="K60" s="188"/>
    </row>
    <row r="61" s="1" customFormat="1" ht="21.84" customHeight="1">
      <c r="B61" s="44"/>
      <c r="C61" s="45"/>
      <c r="D61" s="45"/>
      <c r="E61" s="45"/>
      <c r="F61" s="45"/>
      <c r="G61" s="45"/>
      <c r="H61" s="45"/>
      <c r="I61" s="142"/>
      <c r="J61" s="45"/>
      <c r="K61" s="49"/>
    </row>
    <row r="62" s="1" customFormat="1" ht="6.96" customHeight="1">
      <c r="B62" s="65"/>
      <c r="C62" s="66"/>
      <c r="D62" s="66"/>
      <c r="E62" s="66"/>
      <c r="F62" s="66"/>
      <c r="G62" s="66"/>
      <c r="H62" s="66"/>
      <c r="I62" s="164"/>
      <c r="J62" s="66"/>
      <c r="K62" s="67"/>
    </row>
    <row r="66" s="1" customFormat="1" ht="6.96" customHeight="1">
      <c r="B66" s="68"/>
      <c r="C66" s="69"/>
      <c r="D66" s="69"/>
      <c r="E66" s="69"/>
      <c r="F66" s="69"/>
      <c r="G66" s="69"/>
      <c r="H66" s="69"/>
      <c r="I66" s="167"/>
      <c r="J66" s="69"/>
      <c r="K66" s="69"/>
      <c r="L66" s="70"/>
    </row>
    <row r="67" s="1" customFormat="1" ht="36.96" customHeight="1">
      <c r="B67" s="44"/>
      <c r="C67" s="71" t="s">
        <v>162</v>
      </c>
      <c r="D67" s="72"/>
      <c r="E67" s="72"/>
      <c r="F67" s="72"/>
      <c r="G67" s="72"/>
      <c r="H67" s="72"/>
      <c r="I67" s="189"/>
      <c r="J67" s="72"/>
      <c r="K67" s="72"/>
      <c r="L67" s="70"/>
    </row>
    <row r="68" s="1" customFormat="1" ht="6.96" customHeight="1">
      <c r="B68" s="44"/>
      <c r="C68" s="72"/>
      <c r="D68" s="72"/>
      <c r="E68" s="72"/>
      <c r="F68" s="72"/>
      <c r="G68" s="72"/>
      <c r="H68" s="72"/>
      <c r="I68" s="189"/>
      <c r="J68" s="72"/>
      <c r="K68" s="72"/>
      <c r="L68" s="70"/>
    </row>
    <row r="69" s="1" customFormat="1" ht="14.4" customHeight="1">
      <c r="B69" s="44"/>
      <c r="C69" s="74" t="s">
        <v>18</v>
      </c>
      <c r="D69" s="72"/>
      <c r="E69" s="72"/>
      <c r="F69" s="72"/>
      <c r="G69" s="72"/>
      <c r="H69" s="72"/>
      <c r="I69" s="189"/>
      <c r="J69" s="72"/>
      <c r="K69" s="72"/>
      <c r="L69" s="70"/>
    </row>
    <row r="70" s="1" customFormat="1" ht="16.5" customHeight="1">
      <c r="B70" s="44"/>
      <c r="C70" s="72"/>
      <c r="D70" s="72"/>
      <c r="E70" s="190" t="str">
        <f>E7</f>
        <v>Rekonstrukce zahrady mateřské školky, MŠ Harmonie, Zlepšovatelů 1502/27</v>
      </c>
      <c r="F70" s="74"/>
      <c r="G70" s="74"/>
      <c r="H70" s="74"/>
      <c r="I70" s="189"/>
      <c r="J70" s="72"/>
      <c r="K70" s="72"/>
      <c r="L70" s="70"/>
    </row>
    <row r="71" s="1" customFormat="1" ht="14.4" customHeight="1">
      <c r="B71" s="44"/>
      <c r="C71" s="74" t="s">
        <v>152</v>
      </c>
      <c r="D71" s="72"/>
      <c r="E71" s="72"/>
      <c r="F71" s="72"/>
      <c r="G71" s="72"/>
      <c r="H71" s="72"/>
      <c r="I71" s="189"/>
      <c r="J71" s="72"/>
      <c r="K71" s="72"/>
      <c r="L71" s="70"/>
    </row>
    <row r="72" s="1" customFormat="1" ht="17.25" customHeight="1">
      <c r="B72" s="44"/>
      <c r="C72" s="72"/>
      <c r="D72" s="72"/>
      <c r="E72" s="80" t="str">
        <f>E9</f>
        <v>05 - Dílnička</v>
      </c>
      <c r="F72" s="72"/>
      <c r="G72" s="72"/>
      <c r="H72" s="72"/>
      <c r="I72" s="189"/>
      <c r="J72" s="72"/>
      <c r="K72" s="72"/>
      <c r="L72" s="70"/>
    </row>
    <row r="73" s="1" customFormat="1" ht="6.96" customHeight="1">
      <c r="B73" s="44"/>
      <c r="C73" s="72"/>
      <c r="D73" s="72"/>
      <c r="E73" s="72"/>
      <c r="F73" s="72"/>
      <c r="G73" s="72"/>
      <c r="H73" s="72"/>
      <c r="I73" s="189"/>
      <c r="J73" s="72"/>
      <c r="K73" s="72"/>
      <c r="L73" s="70"/>
    </row>
    <row r="74" s="1" customFormat="1" ht="18" customHeight="1">
      <c r="B74" s="44"/>
      <c r="C74" s="74" t="s">
        <v>23</v>
      </c>
      <c r="D74" s="72"/>
      <c r="E74" s="72"/>
      <c r="F74" s="191" t="str">
        <f>F12</f>
        <v>číslo parcely 245/4</v>
      </c>
      <c r="G74" s="72"/>
      <c r="H74" s="72"/>
      <c r="I74" s="192" t="s">
        <v>25</v>
      </c>
      <c r="J74" s="83" t="str">
        <f>IF(J12="","",J12)</f>
        <v>6. 12. 2018</v>
      </c>
      <c r="K74" s="72"/>
      <c r="L74" s="70"/>
    </row>
    <row r="75" s="1" customFormat="1" ht="6.96" customHeight="1">
      <c r="B75" s="44"/>
      <c r="C75" s="72"/>
      <c r="D75" s="72"/>
      <c r="E75" s="72"/>
      <c r="F75" s="72"/>
      <c r="G75" s="72"/>
      <c r="H75" s="72"/>
      <c r="I75" s="189"/>
      <c r="J75" s="72"/>
      <c r="K75" s="72"/>
      <c r="L75" s="70"/>
    </row>
    <row r="76" s="1" customFormat="1">
      <c r="B76" s="44"/>
      <c r="C76" s="74" t="s">
        <v>27</v>
      </c>
      <c r="D76" s="72"/>
      <c r="E76" s="72"/>
      <c r="F76" s="191" t="str">
        <f>E15</f>
        <v>MŠ Harmonie</v>
      </c>
      <c r="G76" s="72"/>
      <c r="H76" s="72"/>
      <c r="I76" s="192" t="s">
        <v>34</v>
      </c>
      <c r="J76" s="191" t="str">
        <f>E21</f>
        <v>Ing. Dagmar Rudolfová, Ing. Miroslava Najman</v>
      </c>
      <c r="K76" s="72"/>
      <c r="L76" s="70"/>
    </row>
    <row r="77" s="1" customFormat="1" ht="14.4" customHeight="1">
      <c r="B77" s="44"/>
      <c r="C77" s="74" t="s">
        <v>32</v>
      </c>
      <c r="D77" s="72"/>
      <c r="E77" s="72"/>
      <c r="F77" s="191" t="str">
        <f>IF(E18="","",E18)</f>
        <v/>
      </c>
      <c r="G77" s="72"/>
      <c r="H77" s="72"/>
      <c r="I77" s="189"/>
      <c r="J77" s="72"/>
      <c r="K77" s="72"/>
      <c r="L77" s="70"/>
    </row>
    <row r="78" s="1" customFormat="1" ht="10.32" customHeight="1">
      <c r="B78" s="44"/>
      <c r="C78" s="72"/>
      <c r="D78" s="72"/>
      <c r="E78" s="72"/>
      <c r="F78" s="72"/>
      <c r="G78" s="72"/>
      <c r="H78" s="72"/>
      <c r="I78" s="189"/>
      <c r="J78" s="72"/>
      <c r="K78" s="72"/>
      <c r="L78" s="70"/>
    </row>
    <row r="79" s="9" customFormat="1" ht="29.28" customHeight="1">
      <c r="B79" s="193"/>
      <c r="C79" s="194" t="s">
        <v>163</v>
      </c>
      <c r="D79" s="195" t="s">
        <v>59</v>
      </c>
      <c r="E79" s="195" t="s">
        <v>55</v>
      </c>
      <c r="F79" s="195" t="s">
        <v>164</v>
      </c>
      <c r="G79" s="195" t="s">
        <v>165</v>
      </c>
      <c r="H79" s="195" t="s">
        <v>166</v>
      </c>
      <c r="I79" s="196" t="s">
        <v>167</v>
      </c>
      <c r="J79" s="195" t="s">
        <v>156</v>
      </c>
      <c r="K79" s="197" t="s">
        <v>168</v>
      </c>
      <c r="L79" s="198"/>
      <c r="M79" s="100" t="s">
        <v>169</v>
      </c>
      <c r="N79" s="101" t="s">
        <v>44</v>
      </c>
      <c r="O79" s="101" t="s">
        <v>170</v>
      </c>
      <c r="P79" s="101" t="s">
        <v>171</v>
      </c>
      <c r="Q79" s="101" t="s">
        <v>172</v>
      </c>
      <c r="R79" s="101" t="s">
        <v>173</v>
      </c>
      <c r="S79" s="101" t="s">
        <v>174</v>
      </c>
      <c r="T79" s="102" t="s">
        <v>175</v>
      </c>
    </row>
    <row r="80" s="1" customFormat="1" ht="29.28" customHeight="1">
      <c r="B80" s="44"/>
      <c r="C80" s="106" t="s">
        <v>157</v>
      </c>
      <c r="D80" s="72"/>
      <c r="E80" s="72"/>
      <c r="F80" s="72"/>
      <c r="G80" s="72"/>
      <c r="H80" s="72"/>
      <c r="I80" s="189"/>
      <c r="J80" s="199">
        <f>BK80</f>
        <v>0</v>
      </c>
      <c r="K80" s="72"/>
      <c r="L80" s="70"/>
      <c r="M80" s="103"/>
      <c r="N80" s="104"/>
      <c r="O80" s="104"/>
      <c r="P80" s="200">
        <f>P81</f>
        <v>0</v>
      </c>
      <c r="Q80" s="104"/>
      <c r="R80" s="200">
        <f>R81</f>
        <v>0.12101999999999999</v>
      </c>
      <c r="S80" s="104"/>
      <c r="T80" s="201">
        <f>T81</f>
        <v>0</v>
      </c>
      <c r="AT80" s="22" t="s">
        <v>73</v>
      </c>
      <c r="AU80" s="22" t="s">
        <v>158</v>
      </c>
      <c r="BK80" s="202">
        <f>BK81</f>
        <v>0</v>
      </c>
    </row>
    <row r="81" s="10" customFormat="1" ht="37.44001" customHeight="1">
      <c r="B81" s="203"/>
      <c r="C81" s="204"/>
      <c r="D81" s="205" t="s">
        <v>73</v>
      </c>
      <c r="E81" s="206" t="s">
        <v>176</v>
      </c>
      <c r="F81" s="206" t="s">
        <v>176</v>
      </c>
      <c r="G81" s="204"/>
      <c r="H81" s="204"/>
      <c r="I81" s="207"/>
      <c r="J81" s="208">
        <f>BK81</f>
        <v>0</v>
      </c>
      <c r="K81" s="204"/>
      <c r="L81" s="209"/>
      <c r="M81" s="210"/>
      <c r="N81" s="211"/>
      <c r="O81" s="211"/>
      <c r="P81" s="212">
        <f>P82+P119+P148</f>
        <v>0</v>
      </c>
      <c r="Q81" s="211"/>
      <c r="R81" s="212">
        <f>R82+R119+R148</f>
        <v>0.12101999999999999</v>
      </c>
      <c r="S81" s="211"/>
      <c r="T81" s="213">
        <f>T82+T119+T148</f>
        <v>0</v>
      </c>
      <c r="AR81" s="214" t="s">
        <v>82</v>
      </c>
      <c r="AT81" s="215" t="s">
        <v>73</v>
      </c>
      <c r="AU81" s="215" t="s">
        <v>74</v>
      </c>
      <c r="AY81" s="214" t="s">
        <v>178</v>
      </c>
      <c r="BK81" s="216">
        <f>BK82+BK119+BK148</f>
        <v>0</v>
      </c>
    </row>
    <row r="82" s="10" customFormat="1" ht="19.92" customHeight="1">
      <c r="B82" s="203"/>
      <c r="C82" s="204"/>
      <c r="D82" s="205" t="s">
        <v>73</v>
      </c>
      <c r="E82" s="217" t="s">
        <v>333</v>
      </c>
      <c r="F82" s="217" t="s">
        <v>334</v>
      </c>
      <c r="G82" s="204"/>
      <c r="H82" s="204"/>
      <c r="I82" s="207"/>
      <c r="J82" s="218">
        <f>BK82</f>
        <v>0</v>
      </c>
      <c r="K82" s="204"/>
      <c r="L82" s="209"/>
      <c r="M82" s="210"/>
      <c r="N82" s="211"/>
      <c r="O82" s="211"/>
      <c r="P82" s="212">
        <f>SUM(P83:P118)</f>
        <v>0</v>
      </c>
      <c r="Q82" s="211"/>
      <c r="R82" s="212">
        <f>SUM(R83:R118)</f>
        <v>0.12075</v>
      </c>
      <c r="S82" s="211"/>
      <c r="T82" s="213">
        <f>SUM(T83:T118)</f>
        <v>0</v>
      </c>
      <c r="AR82" s="214" t="s">
        <v>82</v>
      </c>
      <c r="AT82" s="215" t="s">
        <v>73</v>
      </c>
      <c r="AU82" s="215" t="s">
        <v>82</v>
      </c>
      <c r="AY82" s="214" t="s">
        <v>178</v>
      </c>
      <c r="BK82" s="216">
        <f>SUM(BK83:BK118)</f>
        <v>0</v>
      </c>
    </row>
    <row r="83" s="1" customFormat="1" ht="38.25" customHeight="1">
      <c r="B83" s="44"/>
      <c r="C83" s="219" t="s">
        <v>82</v>
      </c>
      <c r="D83" s="219" t="s">
        <v>180</v>
      </c>
      <c r="E83" s="220" t="s">
        <v>181</v>
      </c>
      <c r="F83" s="221" t="s">
        <v>182</v>
      </c>
      <c r="G83" s="222" t="s">
        <v>183</v>
      </c>
      <c r="H83" s="223">
        <v>1.2</v>
      </c>
      <c r="I83" s="224"/>
      <c r="J83" s="225">
        <f>ROUND(I83*H83,2)</f>
        <v>0</v>
      </c>
      <c r="K83" s="221" t="s">
        <v>184</v>
      </c>
      <c r="L83" s="70"/>
      <c r="M83" s="226" t="s">
        <v>21</v>
      </c>
      <c r="N83" s="227" t="s">
        <v>45</v>
      </c>
      <c r="O83" s="45"/>
      <c r="P83" s="228">
        <f>O83*H83</f>
        <v>0</v>
      </c>
      <c r="Q83" s="228">
        <v>0</v>
      </c>
      <c r="R83" s="228">
        <f>Q83*H83</f>
        <v>0</v>
      </c>
      <c r="S83" s="228">
        <v>0</v>
      </c>
      <c r="T83" s="229">
        <f>S83*H83</f>
        <v>0</v>
      </c>
      <c r="AR83" s="22" t="s">
        <v>185</v>
      </c>
      <c r="AT83" s="22" t="s">
        <v>180</v>
      </c>
      <c r="AU83" s="22" t="s">
        <v>84</v>
      </c>
      <c r="AY83" s="22" t="s">
        <v>178</v>
      </c>
      <c r="BE83" s="230">
        <f>IF(N83="základní",J83,0)</f>
        <v>0</v>
      </c>
      <c r="BF83" s="230">
        <f>IF(N83="snížená",J83,0)</f>
        <v>0</v>
      </c>
      <c r="BG83" s="230">
        <f>IF(N83="zákl. přenesená",J83,0)</f>
        <v>0</v>
      </c>
      <c r="BH83" s="230">
        <f>IF(N83="sníž. přenesená",J83,0)</f>
        <v>0</v>
      </c>
      <c r="BI83" s="230">
        <f>IF(N83="nulová",J83,0)</f>
        <v>0</v>
      </c>
      <c r="BJ83" s="22" t="s">
        <v>82</v>
      </c>
      <c r="BK83" s="230">
        <f>ROUND(I83*H83,2)</f>
        <v>0</v>
      </c>
      <c r="BL83" s="22" t="s">
        <v>185</v>
      </c>
      <c r="BM83" s="22" t="s">
        <v>335</v>
      </c>
    </row>
    <row r="84" s="11" customFormat="1">
      <c r="B84" s="231"/>
      <c r="C84" s="232"/>
      <c r="D84" s="233" t="s">
        <v>187</v>
      </c>
      <c r="E84" s="234" t="s">
        <v>21</v>
      </c>
      <c r="F84" s="235" t="s">
        <v>336</v>
      </c>
      <c r="G84" s="232"/>
      <c r="H84" s="234" t="s">
        <v>21</v>
      </c>
      <c r="I84" s="236"/>
      <c r="J84" s="232"/>
      <c r="K84" s="232"/>
      <c r="L84" s="237"/>
      <c r="M84" s="238"/>
      <c r="N84" s="239"/>
      <c r="O84" s="239"/>
      <c r="P84" s="239"/>
      <c r="Q84" s="239"/>
      <c r="R84" s="239"/>
      <c r="S84" s="239"/>
      <c r="T84" s="240"/>
      <c r="AT84" s="241" t="s">
        <v>187</v>
      </c>
      <c r="AU84" s="241" t="s">
        <v>84</v>
      </c>
      <c r="AV84" s="11" t="s">
        <v>82</v>
      </c>
      <c r="AW84" s="11" t="s">
        <v>37</v>
      </c>
      <c r="AX84" s="11" t="s">
        <v>74</v>
      </c>
      <c r="AY84" s="241" t="s">
        <v>178</v>
      </c>
    </row>
    <row r="85" s="11" customFormat="1">
      <c r="B85" s="231"/>
      <c r="C85" s="232"/>
      <c r="D85" s="233" t="s">
        <v>187</v>
      </c>
      <c r="E85" s="234" t="s">
        <v>21</v>
      </c>
      <c r="F85" s="235" t="s">
        <v>337</v>
      </c>
      <c r="G85" s="232"/>
      <c r="H85" s="234" t="s">
        <v>21</v>
      </c>
      <c r="I85" s="236"/>
      <c r="J85" s="232"/>
      <c r="K85" s="232"/>
      <c r="L85" s="237"/>
      <c r="M85" s="238"/>
      <c r="N85" s="239"/>
      <c r="O85" s="239"/>
      <c r="P85" s="239"/>
      <c r="Q85" s="239"/>
      <c r="R85" s="239"/>
      <c r="S85" s="239"/>
      <c r="T85" s="240"/>
      <c r="AT85" s="241" t="s">
        <v>187</v>
      </c>
      <c r="AU85" s="241" t="s">
        <v>84</v>
      </c>
      <c r="AV85" s="11" t="s">
        <v>82</v>
      </c>
      <c r="AW85" s="11" t="s">
        <v>37</v>
      </c>
      <c r="AX85" s="11" t="s">
        <v>74</v>
      </c>
      <c r="AY85" s="241" t="s">
        <v>178</v>
      </c>
    </row>
    <row r="86" s="12" customFormat="1">
      <c r="B86" s="242"/>
      <c r="C86" s="243"/>
      <c r="D86" s="233" t="s">
        <v>187</v>
      </c>
      <c r="E86" s="244" t="s">
        <v>21</v>
      </c>
      <c r="F86" s="245" t="s">
        <v>338</v>
      </c>
      <c r="G86" s="243"/>
      <c r="H86" s="246">
        <v>1.2</v>
      </c>
      <c r="I86" s="247"/>
      <c r="J86" s="243"/>
      <c r="K86" s="243"/>
      <c r="L86" s="248"/>
      <c r="M86" s="249"/>
      <c r="N86" s="250"/>
      <c r="O86" s="250"/>
      <c r="P86" s="250"/>
      <c r="Q86" s="250"/>
      <c r="R86" s="250"/>
      <c r="S86" s="250"/>
      <c r="T86" s="251"/>
      <c r="AT86" s="252" t="s">
        <v>187</v>
      </c>
      <c r="AU86" s="252" t="s">
        <v>84</v>
      </c>
      <c r="AV86" s="12" t="s">
        <v>84</v>
      </c>
      <c r="AW86" s="12" t="s">
        <v>37</v>
      </c>
      <c r="AX86" s="12" t="s">
        <v>82</v>
      </c>
      <c r="AY86" s="252" t="s">
        <v>178</v>
      </c>
    </row>
    <row r="87" s="1" customFormat="1" ht="38.25" customHeight="1">
      <c r="B87" s="44"/>
      <c r="C87" s="219" t="s">
        <v>84</v>
      </c>
      <c r="D87" s="219" t="s">
        <v>180</v>
      </c>
      <c r="E87" s="220" t="s">
        <v>190</v>
      </c>
      <c r="F87" s="221" t="s">
        <v>191</v>
      </c>
      <c r="G87" s="222" t="s">
        <v>192</v>
      </c>
      <c r="H87" s="223">
        <v>12</v>
      </c>
      <c r="I87" s="224"/>
      <c r="J87" s="225">
        <f>ROUND(I87*H87,2)</f>
        <v>0</v>
      </c>
      <c r="K87" s="221" t="s">
        <v>184</v>
      </c>
      <c r="L87" s="70"/>
      <c r="M87" s="226" t="s">
        <v>21</v>
      </c>
      <c r="N87" s="227" t="s">
        <v>45</v>
      </c>
      <c r="O87" s="45"/>
      <c r="P87" s="228">
        <f>O87*H87</f>
        <v>0</v>
      </c>
      <c r="Q87" s="228">
        <v>0</v>
      </c>
      <c r="R87" s="228">
        <f>Q87*H87</f>
        <v>0</v>
      </c>
      <c r="S87" s="228">
        <v>0</v>
      </c>
      <c r="T87" s="229">
        <f>S87*H87</f>
        <v>0</v>
      </c>
      <c r="AR87" s="22" t="s">
        <v>185</v>
      </c>
      <c r="AT87" s="22" t="s">
        <v>180</v>
      </c>
      <c r="AU87" s="22" t="s">
        <v>84</v>
      </c>
      <c r="AY87" s="22" t="s">
        <v>178</v>
      </c>
      <c r="BE87" s="230">
        <f>IF(N87="základní",J87,0)</f>
        <v>0</v>
      </c>
      <c r="BF87" s="230">
        <f>IF(N87="snížená",J87,0)</f>
        <v>0</v>
      </c>
      <c r="BG87" s="230">
        <f>IF(N87="zákl. přenesená",J87,0)</f>
        <v>0</v>
      </c>
      <c r="BH87" s="230">
        <f>IF(N87="sníž. přenesená",J87,0)</f>
        <v>0</v>
      </c>
      <c r="BI87" s="230">
        <f>IF(N87="nulová",J87,0)</f>
        <v>0</v>
      </c>
      <c r="BJ87" s="22" t="s">
        <v>82</v>
      </c>
      <c r="BK87" s="230">
        <f>ROUND(I87*H87,2)</f>
        <v>0</v>
      </c>
      <c r="BL87" s="22" t="s">
        <v>185</v>
      </c>
      <c r="BM87" s="22" t="s">
        <v>339</v>
      </c>
    </row>
    <row r="88" s="11" customFormat="1">
      <c r="B88" s="231"/>
      <c r="C88" s="232"/>
      <c r="D88" s="233" t="s">
        <v>187</v>
      </c>
      <c r="E88" s="234" t="s">
        <v>21</v>
      </c>
      <c r="F88" s="235" t="s">
        <v>336</v>
      </c>
      <c r="G88" s="232"/>
      <c r="H88" s="234" t="s">
        <v>21</v>
      </c>
      <c r="I88" s="236"/>
      <c r="J88" s="232"/>
      <c r="K88" s="232"/>
      <c r="L88" s="237"/>
      <c r="M88" s="238"/>
      <c r="N88" s="239"/>
      <c r="O88" s="239"/>
      <c r="P88" s="239"/>
      <c r="Q88" s="239"/>
      <c r="R88" s="239"/>
      <c r="S88" s="239"/>
      <c r="T88" s="240"/>
      <c r="AT88" s="241" t="s">
        <v>187</v>
      </c>
      <c r="AU88" s="241" t="s">
        <v>84</v>
      </c>
      <c r="AV88" s="11" t="s">
        <v>82</v>
      </c>
      <c r="AW88" s="11" t="s">
        <v>37</v>
      </c>
      <c r="AX88" s="11" t="s">
        <v>74</v>
      </c>
      <c r="AY88" s="241" t="s">
        <v>178</v>
      </c>
    </row>
    <row r="89" s="11" customFormat="1">
      <c r="B89" s="231"/>
      <c r="C89" s="232"/>
      <c r="D89" s="233" t="s">
        <v>187</v>
      </c>
      <c r="E89" s="234" t="s">
        <v>21</v>
      </c>
      <c r="F89" s="235" t="s">
        <v>337</v>
      </c>
      <c r="G89" s="232"/>
      <c r="H89" s="234" t="s">
        <v>21</v>
      </c>
      <c r="I89" s="236"/>
      <c r="J89" s="232"/>
      <c r="K89" s="232"/>
      <c r="L89" s="237"/>
      <c r="M89" s="238"/>
      <c r="N89" s="239"/>
      <c r="O89" s="239"/>
      <c r="P89" s="239"/>
      <c r="Q89" s="239"/>
      <c r="R89" s="239"/>
      <c r="S89" s="239"/>
      <c r="T89" s="240"/>
      <c r="AT89" s="241" t="s">
        <v>187</v>
      </c>
      <c r="AU89" s="241" t="s">
        <v>84</v>
      </c>
      <c r="AV89" s="11" t="s">
        <v>82</v>
      </c>
      <c r="AW89" s="11" t="s">
        <v>37</v>
      </c>
      <c r="AX89" s="11" t="s">
        <v>74</v>
      </c>
      <c r="AY89" s="241" t="s">
        <v>178</v>
      </c>
    </row>
    <row r="90" s="12" customFormat="1">
      <c r="B90" s="242"/>
      <c r="C90" s="243"/>
      <c r="D90" s="233" t="s">
        <v>187</v>
      </c>
      <c r="E90" s="244" t="s">
        <v>21</v>
      </c>
      <c r="F90" s="245" t="s">
        <v>340</v>
      </c>
      <c r="G90" s="243"/>
      <c r="H90" s="246">
        <v>12</v>
      </c>
      <c r="I90" s="247"/>
      <c r="J90" s="243"/>
      <c r="K90" s="243"/>
      <c r="L90" s="248"/>
      <c r="M90" s="249"/>
      <c r="N90" s="250"/>
      <c r="O90" s="250"/>
      <c r="P90" s="250"/>
      <c r="Q90" s="250"/>
      <c r="R90" s="250"/>
      <c r="S90" s="250"/>
      <c r="T90" s="251"/>
      <c r="AT90" s="252" t="s">
        <v>187</v>
      </c>
      <c r="AU90" s="252" t="s">
        <v>84</v>
      </c>
      <c r="AV90" s="12" t="s">
        <v>84</v>
      </c>
      <c r="AW90" s="12" t="s">
        <v>37</v>
      </c>
      <c r="AX90" s="12" t="s">
        <v>82</v>
      </c>
      <c r="AY90" s="252" t="s">
        <v>178</v>
      </c>
    </row>
    <row r="91" s="1" customFormat="1" ht="25.5" customHeight="1">
      <c r="B91" s="44"/>
      <c r="C91" s="219" t="s">
        <v>195</v>
      </c>
      <c r="D91" s="219" t="s">
        <v>180</v>
      </c>
      <c r="E91" s="220" t="s">
        <v>203</v>
      </c>
      <c r="F91" s="221" t="s">
        <v>204</v>
      </c>
      <c r="G91" s="222" t="s">
        <v>192</v>
      </c>
      <c r="H91" s="223">
        <v>12</v>
      </c>
      <c r="I91" s="224"/>
      <c r="J91" s="225">
        <f>ROUND(I91*H91,2)</f>
        <v>0</v>
      </c>
      <c r="K91" s="221" t="s">
        <v>184</v>
      </c>
      <c r="L91" s="70"/>
      <c r="M91" s="226" t="s">
        <v>21</v>
      </c>
      <c r="N91" s="227" t="s">
        <v>45</v>
      </c>
      <c r="O91" s="45"/>
      <c r="P91" s="228">
        <f>O91*H91</f>
        <v>0</v>
      </c>
      <c r="Q91" s="228">
        <v>0</v>
      </c>
      <c r="R91" s="228">
        <f>Q91*H91</f>
        <v>0</v>
      </c>
      <c r="S91" s="228">
        <v>0</v>
      </c>
      <c r="T91" s="229">
        <f>S91*H91</f>
        <v>0</v>
      </c>
      <c r="AR91" s="22" t="s">
        <v>185</v>
      </c>
      <c r="AT91" s="22" t="s">
        <v>180</v>
      </c>
      <c r="AU91" s="22" t="s">
        <v>84</v>
      </c>
      <c r="AY91" s="22" t="s">
        <v>178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22" t="s">
        <v>82</v>
      </c>
      <c r="BK91" s="230">
        <f>ROUND(I91*H91,2)</f>
        <v>0</v>
      </c>
      <c r="BL91" s="22" t="s">
        <v>185</v>
      </c>
      <c r="BM91" s="22" t="s">
        <v>341</v>
      </c>
    </row>
    <row r="92" s="12" customFormat="1">
      <c r="B92" s="242"/>
      <c r="C92" s="243"/>
      <c r="D92" s="233" t="s">
        <v>187</v>
      </c>
      <c r="E92" s="244" t="s">
        <v>21</v>
      </c>
      <c r="F92" s="245" t="s">
        <v>115</v>
      </c>
      <c r="G92" s="243"/>
      <c r="H92" s="246">
        <v>12</v>
      </c>
      <c r="I92" s="247"/>
      <c r="J92" s="243"/>
      <c r="K92" s="243"/>
      <c r="L92" s="248"/>
      <c r="M92" s="249"/>
      <c r="N92" s="250"/>
      <c r="O92" s="250"/>
      <c r="P92" s="250"/>
      <c r="Q92" s="250"/>
      <c r="R92" s="250"/>
      <c r="S92" s="250"/>
      <c r="T92" s="251"/>
      <c r="AT92" s="252" t="s">
        <v>187</v>
      </c>
      <c r="AU92" s="252" t="s">
        <v>84</v>
      </c>
      <c r="AV92" s="12" t="s">
        <v>84</v>
      </c>
      <c r="AW92" s="12" t="s">
        <v>37</v>
      </c>
      <c r="AX92" s="12" t="s">
        <v>82</v>
      </c>
      <c r="AY92" s="252" t="s">
        <v>178</v>
      </c>
    </row>
    <row r="93" s="1" customFormat="1" ht="16.5" customHeight="1">
      <c r="B93" s="44"/>
      <c r="C93" s="253" t="s">
        <v>185</v>
      </c>
      <c r="D93" s="253" t="s">
        <v>209</v>
      </c>
      <c r="E93" s="254" t="s">
        <v>281</v>
      </c>
      <c r="F93" s="255" t="s">
        <v>282</v>
      </c>
      <c r="G93" s="256" t="s">
        <v>192</v>
      </c>
      <c r="H93" s="257">
        <v>14.4</v>
      </c>
      <c r="I93" s="258"/>
      <c r="J93" s="259">
        <f>ROUND(I93*H93,2)</f>
        <v>0</v>
      </c>
      <c r="K93" s="255" t="s">
        <v>199</v>
      </c>
      <c r="L93" s="260"/>
      <c r="M93" s="261" t="s">
        <v>21</v>
      </c>
      <c r="N93" s="262" t="s">
        <v>45</v>
      </c>
      <c r="O93" s="45"/>
      <c r="P93" s="228">
        <f>O93*H93</f>
        <v>0</v>
      </c>
      <c r="Q93" s="228">
        <v>0</v>
      </c>
      <c r="R93" s="228">
        <f>Q93*H93</f>
        <v>0</v>
      </c>
      <c r="S93" s="228">
        <v>0</v>
      </c>
      <c r="T93" s="229">
        <f>S93*H93</f>
        <v>0</v>
      </c>
      <c r="AR93" s="22" t="s">
        <v>212</v>
      </c>
      <c r="AT93" s="22" t="s">
        <v>209</v>
      </c>
      <c r="AU93" s="22" t="s">
        <v>84</v>
      </c>
      <c r="AY93" s="22" t="s">
        <v>178</v>
      </c>
      <c r="BE93" s="230">
        <f>IF(N93="základní",J93,0)</f>
        <v>0</v>
      </c>
      <c r="BF93" s="230">
        <f>IF(N93="snížená",J93,0)</f>
        <v>0</v>
      </c>
      <c r="BG93" s="230">
        <f>IF(N93="zákl. přenesená",J93,0)</f>
        <v>0</v>
      </c>
      <c r="BH93" s="230">
        <f>IF(N93="sníž. přenesená",J93,0)</f>
        <v>0</v>
      </c>
      <c r="BI93" s="230">
        <f>IF(N93="nulová",J93,0)</f>
        <v>0</v>
      </c>
      <c r="BJ93" s="22" t="s">
        <v>82</v>
      </c>
      <c r="BK93" s="230">
        <f>ROUND(I93*H93,2)</f>
        <v>0</v>
      </c>
      <c r="BL93" s="22" t="s">
        <v>185</v>
      </c>
      <c r="BM93" s="22" t="s">
        <v>342</v>
      </c>
    </row>
    <row r="94" s="11" customFormat="1">
      <c r="B94" s="231"/>
      <c r="C94" s="232"/>
      <c r="D94" s="233" t="s">
        <v>187</v>
      </c>
      <c r="E94" s="234" t="s">
        <v>21</v>
      </c>
      <c r="F94" s="235" t="s">
        <v>284</v>
      </c>
      <c r="G94" s="232"/>
      <c r="H94" s="234" t="s">
        <v>21</v>
      </c>
      <c r="I94" s="236"/>
      <c r="J94" s="232"/>
      <c r="K94" s="232"/>
      <c r="L94" s="237"/>
      <c r="M94" s="238"/>
      <c r="N94" s="239"/>
      <c r="O94" s="239"/>
      <c r="P94" s="239"/>
      <c r="Q94" s="239"/>
      <c r="R94" s="239"/>
      <c r="S94" s="239"/>
      <c r="T94" s="240"/>
      <c r="AT94" s="241" t="s">
        <v>187</v>
      </c>
      <c r="AU94" s="241" t="s">
        <v>84</v>
      </c>
      <c r="AV94" s="11" t="s">
        <v>82</v>
      </c>
      <c r="AW94" s="11" t="s">
        <v>37</v>
      </c>
      <c r="AX94" s="11" t="s">
        <v>74</v>
      </c>
      <c r="AY94" s="241" t="s">
        <v>178</v>
      </c>
    </row>
    <row r="95" s="12" customFormat="1">
      <c r="B95" s="242"/>
      <c r="C95" s="243"/>
      <c r="D95" s="233" t="s">
        <v>187</v>
      </c>
      <c r="E95" s="244" t="s">
        <v>21</v>
      </c>
      <c r="F95" s="245" t="s">
        <v>343</v>
      </c>
      <c r="G95" s="243"/>
      <c r="H95" s="246">
        <v>14.4</v>
      </c>
      <c r="I95" s="247"/>
      <c r="J95" s="243"/>
      <c r="K95" s="243"/>
      <c r="L95" s="248"/>
      <c r="M95" s="249"/>
      <c r="N95" s="250"/>
      <c r="O95" s="250"/>
      <c r="P95" s="250"/>
      <c r="Q95" s="250"/>
      <c r="R95" s="250"/>
      <c r="S95" s="250"/>
      <c r="T95" s="251"/>
      <c r="AT95" s="252" t="s">
        <v>187</v>
      </c>
      <c r="AU95" s="252" t="s">
        <v>84</v>
      </c>
      <c r="AV95" s="12" t="s">
        <v>84</v>
      </c>
      <c r="AW95" s="12" t="s">
        <v>37</v>
      </c>
      <c r="AX95" s="12" t="s">
        <v>82</v>
      </c>
      <c r="AY95" s="252" t="s">
        <v>178</v>
      </c>
    </row>
    <row r="96" s="1" customFormat="1" ht="16.5" customHeight="1">
      <c r="B96" s="44"/>
      <c r="C96" s="253" t="s">
        <v>208</v>
      </c>
      <c r="D96" s="253" t="s">
        <v>209</v>
      </c>
      <c r="E96" s="254" t="s">
        <v>216</v>
      </c>
      <c r="F96" s="255" t="s">
        <v>217</v>
      </c>
      <c r="G96" s="256" t="s">
        <v>218</v>
      </c>
      <c r="H96" s="257">
        <v>48</v>
      </c>
      <c r="I96" s="258"/>
      <c r="J96" s="259">
        <f>ROUND(I96*H96,2)</f>
        <v>0</v>
      </c>
      <c r="K96" s="255" t="s">
        <v>199</v>
      </c>
      <c r="L96" s="260"/>
      <c r="M96" s="261" t="s">
        <v>21</v>
      </c>
      <c r="N96" s="262" t="s">
        <v>45</v>
      </c>
      <c r="O96" s="45"/>
      <c r="P96" s="228">
        <f>O96*H96</f>
        <v>0</v>
      </c>
      <c r="Q96" s="228">
        <v>0</v>
      </c>
      <c r="R96" s="228">
        <f>Q96*H96</f>
        <v>0</v>
      </c>
      <c r="S96" s="228">
        <v>0</v>
      </c>
      <c r="T96" s="229">
        <f>S96*H96</f>
        <v>0</v>
      </c>
      <c r="AR96" s="22" t="s">
        <v>212</v>
      </c>
      <c r="AT96" s="22" t="s">
        <v>209</v>
      </c>
      <c r="AU96" s="22" t="s">
        <v>84</v>
      </c>
      <c r="AY96" s="22" t="s">
        <v>178</v>
      </c>
      <c r="BE96" s="230">
        <f>IF(N96="základní",J96,0)</f>
        <v>0</v>
      </c>
      <c r="BF96" s="230">
        <f>IF(N96="snížená",J96,0)</f>
        <v>0</v>
      </c>
      <c r="BG96" s="230">
        <f>IF(N96="zákl. přenesená",J96,0)</f>
        <v>0</v>
      </c>
      <c r="BH96" s="230">
        <f>IF(N96="sníž. přenesená",J96,0)</f>
        <v>0</v>
      </c>
      <c r="BI96" s="230">
        <f>IF(N96="nulová",J96,0)</f>
        <v>0</v>
      </c>
      <c r="BJ96" s="22" t="s">
        <v>82</v>
      </c>
      <c r="BK96" s="230">
        <f>ROUND(I96*H96,2)</f>
        <v>0</v>
      </c>
      <c r="BL96" s="22" t="s">
        <v>185</v>
      </c>
      <c r="BM96" s="22" t="s">
        <v>344</v>
      </c>
    </row>
    <row r="97" s="12" customFormat="1">
      <c r="B97" s="242"/>
      <c r="C97" s="243"/>
      <c r="D97" s="233" t="s">
        <v>187</v>
      </c>
      <c r="E97" s="244" t="s">
        <v>21</v>
      </c>
      <c r="F97" s="245" t="s">
        <v>345</v>
      </c>
      <c r="G97" s="243"/>
      <c r="H97" s="246">
        <v>48</v>
      </c>
      <c r="I97" s="247"/>
      <c r="J97" s="243"/>
      <c r="K97" s="243"/>
      <c r="L97" s="248"/>
      <c r="M97" s="249"/>
      <c r="N97" s="250"/>
      <c r="O97" s="250"/>
      <c r="P97" s="250"/>
      <c r="Q97" s="250"/>
      <c r="R97" s="250"/>
      <c r="S97" s="250"/>
      <c r="T97" s="251"/>
      <c r="AT97" s="252" t="s">
        <v>187</v>
      </c>
      <c r="AU97" s="252" t="s">
        <v>84</v>
      </c>
      <c r="AV97" s="12" t="s">
        <v>84</v>
      </c>
      <c r="AW97" s="12" t="s">
        <v>37</v>
      </c>
      <c r="AX97" s="12" t="s">
        <v>82</v>
      </c>
      <c r="AY97" s="252" t="s">
        <v>178</v>
      </c>
    </row>
    <row r="98" s="1" customFormat="1" ht="25.5" customHeight="1">
      <c r="B98" s="44"/>
      <c r="C98" s="219" t="s">
        <v>215</v>
      </c>
      <c r="D98" s="219" t="s">
        <v>180</v>
      </c>
      <c r="E98" s="220" t="s">
        <v>346</v>
      </c>
      <c r="F98" s="221" t="s">
        <v>347</v>
      </c>
      <c r="G98" s="222" t="s">
        <v>224</v>
      </c>
      <c r="H98" s="223">
        <v>25</v>
      </c>
      <c r="I98" s="224"/>
      <c r="J98" s="225">
        <f>ROUND(I98*H98,2)</f>
        <v>0</v>
      </c>
      <c r="K98" s="221" t="s">
        <v>184</v>
      </c>
      <c r="L98" s="70"/>
      <c r="M98" s="226" t="s">
        <v>21</v>
      </c>
      <c r="N98" s="227" t="s">
        <v>45</v>
      </c>
      <c r="O98" s="45"/>
      <c r="P98" s="228">
        <f>O98*H98</f>
        <v>0</v>
      </c>
      <c r="Q98" s="228">
        <v>3.0000000000000001E-05</v>
      </c>
      <c r="R98" s="228">
        <f>Q98*H98</f>
        <v>0.00075000000000000002</v>
      </c>
      <c r="S98" s="228">
        <v>0</v>
      </c>
      <c r="T98" s="229">
        <f>S98*H98</f>
        <v>0</v>
      </c>
      <c r="AR98" s="22" t="s">
        <v>185</v>
      </c>
      <c r="AT98" s="22" t="s">
        <v>180</v>
      </c>
      <c r="AU98" s="22" t="s">
        <v>84</v>
      </c>
      <c r="AY98" s="22" t="s">
        <v>178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22" t="s">
        <v>82</v>
      </c>
      <c r="BK98" s="230">
        <f>ROUND(I98*H98,2)</f>
        <v>0</v>
      </c>
      <c r="BL98" s="22" t="s">
        <v>185</v>
      </c>
      <c r="BM98" s="22" t="s">
        <v>348</v>
      </c>
    </row>
    <row r="99" s="12" customFormat="1">
      <c r="B99" s="242"/>
      <c r="C99" s="243"/>
      <c r="D99" s="233" t="s">
        <v>187</v>
      </c>
      <c r="E99" s="244" t="s">
        <v>21</v>
      </c>
      <c r="F99" s="245" t="s">
        <v>349</v>
      </c>
      <c r="G99" s="243"/>
      <c r="H99" s="246">
        <v>25</v>
      </c>
      <c r="I99" s="247"/>
      <c r="J99" s="243"/>
      <c r="K99" s="243"/>
      <c r="L99" s="248"/>
      <c r="M99" s="249"/>
      <c r="N99" s="250"/>
      <c r="O99" s="250"/>
      <c r="P99" s="250"/>
      <c r="Q99" s="250"/>
      <c r="R99" s="250"/>
      <c r="S99" s="250"/>
      <c r="T99" s="251"/>
      <c r="AT99" s="252" t="s">
        <v>187</v>
      </c>
      <c r="AU99" s="252" t="s">
        <v>84</v>
      </c>
      <c r="AV99" s="12" t="s">
        <v>84</v>
      </c>
      <c r="AW99" s="12" t="s">
        <v>37</v>
      </c>
      <c r="AX99" s="12" t="s">
        <v>82</v>
      </c>
      <c r="AY99" s="252" t="s">
        <v>178</v>
      </c>
    </row>
    <row r="100" s="1" customFormat="1" ht="16.5" customHeight="1">
      <c r="B100" s="44"/>
      <c r="C100" s="253" t="s">
        <v>221</v>
      </c>
      <c r="D100" s="253" t="s">
        <v>209</v>
      </c>
      <c r="E100" s="254" t="s">
        <v>350</v>
      </c>
      <c r="F100" s="255" t="s">
        <v>351</v>
      </c>
      <c r="G100" s="256" t="s">
        <v>224</v>
      </c>
      <c r="H100" s="257">
        <v>25</v>
      </c>
      <c r="I100" s="258"/>
      <c r="J100" s="259">
        <f>ROUND(I100*H100,2)</f>
        <v>0</v>
      </c>
      <c r="K100" s="255" t="s">
        <v>199</v>
      </c>
      <c r="L100" s="260"/>
      <c r="M100" s="261" t="s">
        <v>21</v>
      </c>
      <c r="N100" s="262" t="s">
        <v>45</v>
      </c>
      <c r="O100" s="45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AR100" s="22" t="s">
        <v>212</v>
      </c>
      <c r="AT100" s="22" t="s">
        <v>209</v>
      </c>
      <c r="AU100" s="22" t="s">
        <v>84</v>
      </c>
      <c r="AY100" s="22" t="s">
        <v>178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22" t="s">
        <v>82</v>
      </c>
      <c r="BK100" s="230">
        <f>ROUND(I100*H100,2)</f>
        <v>0</v>
      </c>
      <c r="BL100" s="22" t="s">
        <v>185</v>
      </c>
      <c r="BM100" s="22" t="s">
        <v>352</v>
      </c>
    </row>
    <row r="101" s="12" customFormat="1">
      <c r="B101" s="242"/>
      <c r="C101" s="243"/>
      <c r="D101" s="233" t="s">
        <v>187</v>
      </c>
      <c r="E101" s="244" t="s">
        <v>21</v>
      </c>
      <c r="F101" s="245" t="s">
        <v>353</v>
      </c>
      <c r="G101" s="243"/>
      <c r="H101" s="246">
        <v>25</v>
      </c>
      <c r="I101" s="247"/>
      <c r="J101" s="243"/>
      <c r="K101" s="243"/>
      <c r="L101" s="248"/>
      <c r="M101" s="249"/>
      <c r="N101" s="250"/>
      <c r="O101" s="250"/>
      <c r="P101" s="250"/>
      <c r="Q101" s="250"/>
      <c r="R101" s="250"/>
      <c r="S101" s="250"/>
      <c r="T101" s="251"/>
      <c r="AT101" s="252" t="s">
        <v>187</v>
      </c>
      <c r="AU101" s="252" t="s">
        <v>84</v>
      </c>
      <c r="AV101" s="12" t="s">
        <v>84</v>
      </c>
      <c r="AW101" s="12" t="s">
        <v>37</v>
      </c>
      <c r="AX101" s="12" t="s">
        <v>82</v>
      </c>
      <c r="AY101" s="252" t="s">
        <v>178</v>
      </c>
    </row>
    <row r="102" s="1" customFormat="1" ht="16.5" customHeight="1">
      <c r="B102" s="44"/>
      <c r="C102" s="253" t="s">
        <v>212</v>
      </c>
      <c r="D102" s="253" t="s">
        <v>209</v>
      </c>
      <c r="E102" s="254" t="s">
        <v>354</v>
      </c>
      <c r="F102" s="255" t="s">
        <v>355</v>
      </c>
      <c r="G102" s="256" t="s">
        <v>218</v>
      </c>
      <c r="H102" s="257">
        <v>75</v>
      </c>
      <c r="I102" s="258"/>
      <c r="J102" s="259">
        <f>ROUND(I102*H102,2)</f>
        <v>0</v>
      </c>
      <c r="K102" s="255" t="s">
        <v>199</v>
      </c>
      <c r="L102" s="260"/>
      <c r="M102" s="261" t="s">
        <v>21</v>
      </c>
      <c r="N102" s="262" t="s">
        <v>45</v>
      </c>
      <c r="O102" s="45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AR102" s="22" t="s">
        <v>212</v>
      </c>
      <c r="AT102" s="22" t="s">
        <v>209</v>
      </c>
      <c r="AU102" s="22" t="s">
        <v>84</v>
      </c>
      <c r="AY102" s="22" t="s">
        <v>178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22" t="s">
        <v>82</v>
      </c>
      <c r="BK102" s="230">
        <f>ROUND(I102*H102,2)</f>
        <v>0</v>
      </c>
      <c r="BL102" s="22" t="s">
        <v>185</v>
      </c>
      <c r="BM102" s="22" t="s">
        <v>356</v>
      </c>
    </row>
    <row r="103" s="12" customFormat="1">
      <c r="B103" s="242"/>
      <c r="C103" s="243"/>
      <c r="D103" s="233" t="s">
        <v>187</v>
      </c>
      <c r="E103" s="244" t="s">
        <v>21</v>
      </c>
      <c r="F103" s="245" t="s">
        <v>357</v>
      </c>
      <c r="G103" s="243"/>
      <c r="H103" s="246">
        <v>75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AT103" s="252" t="s">
        <v>187</v>
      </c>
      <c r="AU103" s="252" t="s">
        <v>84</v>
      </c>
      <c r="AV103" s="12" t="s">
        <v>84</v>
      </c>
      <c r="AW103" s="12" t="s">
        <v>37</v>
      </c>
      <c r="AX103" s="12" t="s">
        <v>82</v>
      </c>
      <c r="AY103" s="252" t="s">
        <v>178</v>
      </c>
    </row>
    <row r="104" s="1" customFormat="1" ht="25.5" customHeight="1">
      <c r="B104" s="44"/>
      <c r="C104" s="219" t="s">
        <v>232</v>
      </c>
      <c r="D104" s="219" t="s">
        <v>180</v>
      </c>
      <c r="E104" s="220" t="s">
        <v>292</v>
      </c>
      <c r="F104" s="221" t="s">
        <v>293</v>
      </c>
      <c r="G104" s="222" t="s">
        <v>192</v>
      </c>
      <c r="H104" s="223">
        <v>6</v>
      </c>
      <c r="I104" s="224"/>
      <c r="J104" s="225">
        <f>ROUND(I104*H104,2)</f>
        <v>0</v>
      </c>
      <c r="K104" s="221" t="s">
        <v>184</v>
      </c>
      <c r="L104" s="70"/>
      <c r="M104" s="226" t="s">
        <v>21</v>
      </c>
      <c r="N104" s="227" t="s">
        <v>45</v>
      </c>
      <c r="O104" s="45"/>
      <c r="P104" s="228">
        <f>O104*H104</f>
        <v>0</v>
      </c>
      <c r="Q104" s="228">
        <v>0</v>
      </c>
      <c r="R104" s="228">
        <f>Q104*H104</f>
        <v>0</v>
      </c>
      <c r="S104" s="228">
        <v>0</v>
      </c>
      <c r="T104" s="229">
        <f>S104*H104</f>
        <v>0</v>
      </c>
      <c r="AR104" s="22" t="s">
        <v>185</v>
      </c>
      <c r="AT104" s="22" t="s">
        <v>180</v>
      </c>
      <c r="AU104" s="22" t="s">
        <v>84</v>
      </c>
      <c r="AY104" s="22" t="s">
        <v>178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22" t="s">
        <v>82</v>
      </c>
      <c r="BK104" s="230">
        <f>ROUND(I104*H104,2)</f>
        <v>0</v>
      </c>
      <c r="BL104" s="22" t="s">
        <v>185</v>
      </c>
      <c r="BM104" s="22" t="s">
        <v>358</v>
      </c>
    </row>
    <row r="105" s="11" customFormat="1">
      <c r="B105" s="231"/>
      <c r="C105" s="232"/>
      <c r="D105" s="233" t="s">
        <v>187</v>
      </c>
      <c r="E105" s="234" t="s">
        <v>21</v>
      </c>
      <c r="F105" s="235" t="s">
        <v>359</v>
      </c>
      <c r="G105" s="232"/>
      <c r="H105" s="234" t="s">
        <v>21</v>
      </c>
      <c r="I105" s="236"/>
      <c r="J105" s="232"/>
      <c r="K105" s="232"/>
      <c r="L105" s="237"/>
      <c r="M105" s="238"/>
      <c r="N105" s="239"/>
      <c r="O105" s="239"/>
      <c r="P105" s="239"/>
      <c r="Q105" s="239"/>
      <c r="R105" s="239"/>
      <c r="S105" s="239"/>
      <c r="T105" s="240"/>
      <c r="AT105" s="241" t="s">
        <v>187</v>
      </c>
      <c r="AU105" s="241" t="s">
        <v>84</v>
      </c>
      <c r="AV105" s="11" t="s">
        <v>82</v>
      </c>
      <c r="AW105" s="11" t="s">
        <v>37</v>
      </c>
      <c r="AX105" s="11" t="s">
        <v>74</v>
      </c>
      <c r="AY105" s="241" t="s">
        <v>178</v>
      </c>
    </row>
    <row r="106" s="12" customFormat="1">
      <c r="B106" s="242"/>
      <c r="C106" s="243"/>
      <c r="D106" s="233" t="s">
        <v>187</v>
      </c>
      <c r="E106" s="244" t="s">
        <v>21</v>
      </c>
      <c r="F106" s="245" t="s">
        <v>360</v>
      </c>
      <c r="G106" s="243"/>
      <c r="H106" s="246">
        <v>6</v>
      </c>
      <c r="I106" s="247"/>
      <c r="J106" s="243"/>
      <c r="K106" s="243"/>
      <c r="L106" s="248"/>
      <c r="M106" s="249"/>
      <c r="N106" s="250"/>
      <c r="O106" s="250"/>
      <c r="P106" s="250"/>
      <c r="Q106" s="250"/>
      <c r="R106" s="250"/>
      <c r="S106" s="250"/>
      <c r="T106" s="251"/>
      <c r="AT106" s="252" t="s">
        <v>187</v>
      </c>
      <c r="AU106" s="252" t="s">
        <v>84</v>
      </c>
      <c r="AV106" s="12" t="s">
        <v>84</v>
      </c>
      <c r="AW106" s="12" t="s">
        <v>37</v>
      </c>
      <c r="AX106" s="12" t="s">
        <v>82</v>
      </c>
      <c r="AY106" s="252" t="s">
        <v>178</v>
      </c>
    </row>
    <row r="107" s="1" customFormat="1" ht="16.5" customHeight="1">
      <c r="B107" s="44"/>
      <c r="C107" s="253" t="s">
        <v>109</v>
      </c>
      <c r="D107" s="253" t="s">
        <v>209</v>
      </c>
      <c r="E107" s="254" t="s">
        <v>361</v>
      </c>
      <c r="F107" s="255" t="s">
        <v>362</v>
      </c>
      <c r="G107" s="256" t="s">
        <v>235</v>
      </c>
      <c r="H107" s="257">
        <v>1.1950000000000001</v>
      </c>
      <c r="I107" s="258"/>
      <c r="J107" s="259">
        <f>ROUND(I107*H107,2)</f>
        <v>0</v>
      </c>
      <c r="K107" s="255" t="s">
        <v>199</v>
      </c>
      <c r="L107" s="260"/>
      <c r="M107" s="261" t="s">
        <v>21</v>
      </c>
      <c r="N107" s="262" t="s">
        <v>45</v>
      </c>
      <c r="O107" s="45"/>
      <c r="P107" s="228">
        <f>O107*H107</f>
        <v>0</v>
      </c>
      <c r="Q107" s="228">
        <v>0</v>
      </c>
      <c r="R107" s="228">
        <f>Q107*H107</f>
        <v>0</v>
      </c>
      <c r="S107" s="228">
        <v>0</v>
      </c>
      <c r="T107" s="229">
        <f>S107*H107</f>
        <v>0</v>
      </c>
      <c r="AR107" s="22" t="s">
        <v>212</v>
      </c>
      <c r="AT107" s="22" t="s">
        <v>209</v>
      </c>
      <c r="AU107" s="22" t="s">
        <v>84</v>
      </c>
      <c r="AY107" s="22" t="s">
        <v>178</v>
      </c>
      <c r="BE107" s="230">
        <f>IF(N107="základní",J107,0)</f>
        <v>0</v>
      </c>
      <c r="BF107" s="230">
        <f>IF(N107="snížená",J107,0)</f>
        <v>0</v>
      </c>
      <c r="BG107" s="230">
        <f>IF(N107="zákl. přenesená",J107,0)</f>
        <v>0</v>
      </c>
      <c r="BH107" s="230">
        <f>IF(N107="sníž. přenesená",J107,0)</f>
        <v>0</v>
      </c>
      <c r="BI107" s="230">
        <f>IF(N107="nulová",J107,0)</f>
        <v>0</v>
      </c>
      <c r="BJ107" s="22" t="s">
        <v>82</v>
      </c>
      <c r="BK107" s="230">
        <f>ROUND(I107*H107,2)</f>
        <v>0</v>
      </c>
      <c r="BL107" s="22" t="s">
        <v>185</v>
      </c>
      <c r="BM107" s="22" t="s">
        <v>363</v>
      </c>
    </row>
    <row r="108" s="11" customFormat="1">
      <c r="B108" s="231"/>
      <c r="C108" s="232"/>
      <c r="D108" s="233" t="s">
        <v>187</v>
      </c>
      <c r="E108" s="234" t="s">
        <v>21</v>
      </c>
      <c r="F108" s="235" t="s">
        <v>364</v>
      </c>
      <c r="G108" s="232"/>
      <c r="H108" s="234" t="s">
        <v>21</v>
      </c>
      <c r="I108" s="236"/>
      <c r="J108" s="232"/>
      <c r="K108" s="232"/>
      <c r="L108" s="237"/>
      <c r="M108" s="238"/>
      <c r="N108" s="239"/>
      <c r="O108" s="239"/>
      <c r="P108" s="239"/>
      <c r="Q108" s="239"/>
      <c r="R108" s="239"/>
      <c r="S108" s="239"/>
      <c r="T108" s="240"/>
      <c r="AT108" s="241" t="s">
        <v>187</v>
      </c>
      <c r="AU108" s="241" t="s">
        <v>84</v>
      </c>
      <c r="AV108" s="11" t="s">
        <v>82</v>
      </c>
      <c r="AW108" s="11" t="s">
        <v>37</v>
      </c>
      <c r="AX108" s="11" t="s">
        <v>74</v>
      </c>
      <c r="AY108" s="241" t="s">
        <v>178</v>
      </c>
    </row>
    <row r="109" s="12" customFormat="1">
      <c r="B109" s="242"/>
      <c r="C109" s="243"/>
      <c r="D109" s="233" t="s">
        <v>187</v>
      </c>
      <c r="E109" s="244" t="s">
        <v>21</v>
      </c>
      <c r="F109" s="245" t="s">
        <v>365</v>
      </c>
      <c r="G109" s="243"/>
      <c r="H109" s="246">
        <v>1.1950000000000001</v>
      </c>
      <c r="I109" s="247"/>
      <c r="J109" s="243"/>
      <c r="K109" s="243"/>
      <c r="L109" s="248"/>
      <c r="M109" s="249"/>
      <c r="N109" s="250"/>
      <c r="O109" s="250"/>
      <c r="P109" s="250"/>
      <c r="Q109" s="250"/>
      <c r="R109" s="250"/>
      <c r="S109" s="250"/>
      <c r="T109" s="251"/>
      <c r="AT109" s="252" t="s">
        <v>187</v>
      </c>
      <c r="AU109" s="252" t="s">
        <v>84</v>
      </c>
      <c r="AV109" s="12" t="s">
        <v>84</v>
      </c>
      <c r="AW109" s="12" t="s">
        <v>37</v>
      </c>
      <c r="AX109" s="12" t="s">
        <v>82</v>
      </c>
      <c r="AY109" s="252" t="s">
        <v>178</v>
      </c>
    </row>
    <row r="110" s="1" customFormat="1" ht="25.5" customHeight="1">
      <c r="B110" s="44"/>
      <c r="C110" s="219" t="s">
        <v>112</v>
      </c>
      <c r="D110" s="219" t="s">
        <v>180</v>
      </c>
      <c r="E110" s="220" t="s">
        <v>301</v>
      </c>
      <c r="F110" s="221" t="s">
        <v>302</v>
      </c>
      <c r="G110" s="222" t="s">
        <v>192</v>
      </c>
      <c r="H110" s="223">
        <v>6</v>
      </c>
      <c r="I110" s="224"/>
      <c r="J110" s="225">
        <f>ROUND(I110*H110,2)</f>
        <v>0</v>
      </c>
      <c r="K110" s="221" t="s">
        <v>184</v>
      </c>
      <c r="L110" s="70"/>
      <c r="M110" s="226" t="s">
        <v>21</v>
      </c>
      <c r="N110" s="227" t="s">
        <v>45</v>
      </c>
      <c r="O110" s="45"/>
      <c r="P110" s="228">
        <f>O110*H110</f>
        <v>0</v>
      </c>
      <c r="Q110" s="228">
        <v>0</v>
      </c>
      <c r="R110" s="228">
        <f>Q110*H110</f>
        <v>0</v>
      </c>
      <c r="S110" s="228">
        <v>0</v>
      </c>
      <c r="T110" s="229">
        <f>S110*H110</f>
        <v>0</v>
      </c>
      <c r="AR110" s="22" t="s">
        <v>185</v>
      </c>
      <c r="AT110" s="22" t="s">
        <v>180</v>
      </c>
      <c r="AU110" s="22" t="s">
        <v>84</v>
      </c>
      <c r="AY110" s="22" t="s">
        <v>178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22" t="s">
        <v>82</v>
      </c>
      <c r="BK110" s="230">
        <f>ROUND(I110*H110,2)</f>
        <v>0</v>
      </c>
      <c r="BL110" s="22" t="s">
        <v>185</v>
      </c>
      <c r="BM110" s="22" t="s">
        <v>366</v>
      </c>
    </row>
    <row r="111" s="11" customFormat="1">
      <c r="B111" s="231"/>
      <c r="C111" s="232"/>
      <c r="D111" s="233" t="s">
        <v>187</v>
      </c>
      <c r="E111" s="234" t="s">
        <v>21</v>
      </c>
      <c r="F111" s="235" t="s">
        <v>367</v>
      </c>
      <c r="G111" s="232"/>
      <c r="H111" s="234" t="s">
        <v>21</v>
      </c>
      <c r="I111" s="236"/>
      <c r="J111" s="232"/>
      <c r="K111" s="232"/>
      <c r="L111" s="237"/>
      <c r="M111" s="238"/>
      <c r="N111" s="239"/>
      <c r="O111" s="239"/>
      <c r="P111" s="239"/>
      <c r="Q111" s="239"/>
      <c r="R111" s="239"/>
      <c r="S111" s="239"/>
      <c r="T111" s="240"/>
      <c r="AT111" s="241" t="s">
        <v>187</v>
      </c>
      <c r="AU111" s="241" t="s">
        <v>84</v>
      </c>
      <c r="AV111" s="11" t="s">
        <v>82</v>
      </c>
      <c r="AW111" s="11" t="s">
        <v>37</v>
      </c>
      <c r="AX111" s="11" t="s">
        <v>74</v>
      </c>
      <c r="AY111" s="241" t="s">
        <v>178</v>
      </c>
    </row>
    <row r="112" s="12" customFormat="1">
      <c r="B112" s="242"/>
      <c r="C112" s="243"/>
      <c r="D112" s="233" t="s">
        <v>187</v>
      </c>
      <c r="E112" s="244" t="s">
        <v>21</v>
      </c>
      <c r="F112" s="245" t="s">
        <v>360</v>
      </c>
      <c r="G112" s="243"/>
      <c r="H112" s="246">
        <v>6</v>
      </c>
      <c r="I112" s="247"/>
      <c r="J112" s="243"/>
      <c r="K112" s="243"/>
      <c r="L112" s="248"/>
      <c r="M112" s="249"/>
      <c r="N112" s="250"/>
      <c r="O112" s="250"/>
      <c r="P112" s="250"/>
      <c r="Q112" s="250"/>
      <c r="R112" s="250"/>
      <c r="S112" s="250"/>
      <c r="T112" s="251"/>
      <c r="AT112" s="252" t="s">
        <v>187</v>
      </c>
      <c r="AU112" s="252" t="s">
        <v>84</v>
      </c>
      <c r="AV112" s="12" t="s">
        <v>84</v>
      </c>
      <c r="AW112" s="12" t="s">
        <v>37</v>
      </c>
      <c r="AX112" s="12" t="s">
        <v>82</v>
      </c>
      <c r="AY112" s="252" t="s">
        <v>178</v>
      </c>
    </row>
    <row r="113" s="1" customFormat="1" ht="16.5" customHeight="1">
      <c r="B113" s="44"/>
      <c r="C113" s="253" t="s">
        <v>115</v>
      </c>
      <c r="D113" s="253" t="s">
        <v>209</v>
      </c>
      <c r="E113" s="254" t="s">
        <v>305</v>
      </c>
      <c r="F113" s="255" t="s">
        <v>306</v>
      </c>
      <c r="G113" s="256" t="s">
        <v>183</v>
      </c>
      <c r="H113" s="257">
        <v>0.59999999999999998</v>
      </c>
      <c r="I113" s="258"/>
      <c r="J113" s="259">
        <f>ROUND(I113*H113,2)</f>
        <v>0</v>
      </c>
      <c r="K113" s="255" t="s">
        <v>184</v>
      </c>
      <c r="L113" s="260"/>
      <c r="M113" s="261" t="s">
        <v>21</v>
      </c>
      <c r="N113" s="262" t="s">
        <v>45</v>
      </c>
      <c r="O113" s="45"/>
      <c r="P113" s="228">
        <f>O113*H113</f>
        <v>0</v>
      </c>
      <c r="Q113" s="228">
        <v>0.20000000000000001</v>
      </c>
      <c r="R113" s="228">
        <f>Q113*H113</f>
        <v>0.12</v>
      </c>
      <c r="S113" s="228">
        <v>0</v>
      </c>
      <c r="T113" s="229">
        <f>S113*H113</f>
        <v>0</v>
      </c>
      <c r="AR113" s="22" t="s">
        <v>212</v>
      </c>
      <c r="AT113" s="22" t="s">
        <v>209</v>
      </c>
      <c r="AU113" s="22" t="s">
        <v>84</v>
      </c>
      <c r="AY113" s="22" t="s">
        <v>178</v>
      </c>
      <c r="BE113" s="230">
        <f>IF(N113="základní",J113,0)</f>
        <v>0</v>
      </c>
      <c r="BF113" s="230">
        <f>IF(N113="snížená",J113,0)</f>
        <v>0</v>
      </c>
      <c r="BG113" s="230">
        <f>IF(N113="zákl. přenesená",J113,0)</f>
        <v>0</v>
      </c>
      <c r="BH113" s="230">
        <f>IF(N113="sníž. přenesená",J113,0)</f>
        <v>0</v>
      </c>
      <c r="BI113" s="230">
        <f>IF(N113="nulová",J113,0)</f>
        <v>0</v>
      </c>
      <c r="BJ113" s="22" t="s">
        <v>82</v>
      </c>
      <c r="BK113" s="230">
        <f>ROUND(I113*H113,2)</f>
        <v>0</v>
      </c>
      <c r="BL113" s="22" t="s">
        <v>185</v>
      </c>
      <c r="BM113" s="22" t="s">
        <v>368</v>
      </c>
    </row>
    <row r="114" s="11" customFormat="1">
      <c r="B114" s="231"/>
      <c r="C114" s="232"/>
      <c r="D114" s="233" t="s">
        <v>187</v>
      </c>
      <c r="E114" s="234" t="s">
        <v>21</v>
      </c>
      <c r="F114" s="235" t="s">
        <v>364</v>
      </c>
      <c r="G114" s="232"/>
      <c r="H114" s="234" t="s">
        <v>21</v>
      </c>
      <c r="I114" s="236"/>
      <c r="J114" s="232"/>
      <c r="K114" s="232"/>
      <c r="L114" s="237"/>
      <c r="M114" s="238"/>
      <c r="N114" s="239"/>
      <c r="O114" s="239"/>
      <c r="P114" s="239"/>
      <c r="Q114" s="239"/>
      <c r="R114" s="239"/>
      <c r="S114" s="239"/>
      <c r="T114" s="240"/>
      <c r="AT114" s="241" t="s">
        <v>187</v>
      </c>
      <c r="AU114" s="241" t="s">
        <v>84</v>
      </c>
      <c r="AV114" s="11" t="s">
        <v>82</v>
      </c>
      <c r="AW114" s="11" t="s">
        <v>37</v>
      </c>
      <c r="AX114" s="11" t="s">
        <v>74</v>
      </c>
      <c r="AY114" s="241" t="s">
        <v>178</v>
      </c>
    </row>
    <row r="115" s="12" customFormat="1">
      <c r="B115" s="242"/>
      <c r="C115" s="243"/>
      <c r="D115" s="233" t="s">
        <v>187</v>
      </c>
      <c r="E115" s="244" t="s">
        <v>21</v>
      </c>
      <c r="F115" s="245" t="s">
        <v>369</v>
      </c>
      <c r="G115" s="243"/>
      <c r="H115" s="246">
        <v>0.59999999999999998</v>
      </c>
      <c r="I115" s="247"/>
      <c r="J115" s="243"/>
      <c r="K115" s="243"/>
      <c r="L115" s="248"/>
      <c r="M115" s="249"/>
      <c r="N115" s="250"/>
      <c r="O115" s="250"/>
      <c r="P115" s="250"/>
      <c r="Q115" s="250"/>
      <c r="R115" s="250"/>
      <c r="S115" s="250"/>
      <c r="T115" s="251"/>
      <c r="AT115" s="252" t="s">
        <v>187</v>
      </c>
      <c r="AU115" s="252" t="s">
        <v>84</v>
      </c>
      <c r="AV115" s="12" t="s">
        <v>84</v>
      </c>
      <c r="AW115" s="12" t="s">
        <v>37</v>
      </c>
      <c r="AX115" s="12" t="s">
        <v>82</v>
      </c>
      <c r="AY115" s="252" t="s">
        <v>178</v>
      </c>
    </row>
    <row r="116" s="1" customFormat="1" ht="25.5" customHeight="1">
      <c r="B116" s="44"/>
      <c r="C116" s="219" t="s">
        <v>118</v>
      </c>
      <c r="D116" s="219" t="s">
        <v>180</v>
      </c>
      <c r="E116" s="220" t="s">
        <v>260</v>
      </c>
      <c r="F116" s="221" t="s">
        <v>261</v>
      </c>
      <c r="G116" s="222" t="s">
        <v>235</v>
      </c>
      <c r="H116" s="223">
        <v>1.4950000000000001</v>
      </c>
      <c r="I116" s="224"/>
      <c r="J116" s="225">
        <f>ROUND(I116*H116,2)</f>
        <v>0</v>
      </c>
      <c r="K116" s="221" t="s">
        <v>184</v>
      </c>
      <c r="L116" s="70"/>
      <c r="M116" s="226" t="s">
        <v>21</v>
      </c>
      <c r="N116" s="227" t="s">
        <v>45</v>
      </c>
      <c r="O116" s="45"/>
      <c r="P116" s="228">
        <f>O116*H116</f>
        <v>0</v>
      </c>
      <c r="Q116" s="228">
        <v>0</v>
      </c>
      <c r="R116" s="228">
        <f>Q116*H116</f>
        <v>0</v>
      </c>
      <c r="S116" s="228">
        <v>0</v>
      </c>
      <c r="T116" s="229">
        <f>S116*H116</f>
        <v>0</v>
      </c>
      <c r="AR116" s="22" t="s">
        <v>185</v>
      </c>
      <c r="AT116" s="22" t="s">
        <v>180</v>
      </c>
      <c r="AU116" s="22" t="s">
        <v>84</v>
      </c>
      <c r="AY116" s="22" t="s">
        <v>178</v>
      </c>
      <c r="BE116" s="230">
        <f>IF(N116="základní",J116,0)</f>
        <v>0</v>
      </c>
      <c r="BF116" s="230">
        <f>IF(N116="snížená",J116,0)</f>
        <v>0</v>
      </c>
      <c r="BG116" s="230">
        <f>IF(N116="zákl. přenesená",J116,0)</f>
        <v>0</v>
      </c>
      <c r="BH116" s="230">
        <f>IF(N116="sníž. přenesená",J116,0)</f>
        <v>0</v>
      </c>
      <c r="BI116" s="230">
        <f>IF(N116="nulová",J116,0)</f>
        <v>0</v>
      </c>
      <c r="BJ116" s="22" t="s">
        <v>82</v>
      </c>
      <c r="BK116" s="230">
        <f>ROUND(I116*H116,2)</f>
        <v>0</v>
      </c>
      <c r="BL116" s="22" t="s">
        <v>185</v>
      </c>
      <c r="BM116" s="22" t="s">
        <v>370</v>
      </c>
    </row>
    <row r="117" s="11" customFormat="1">
      <c r="B117" s="231"/>
      <c r="C117" s="232"/>
      <c r="D117" s="233" t="s">
        <v>187</v>
      </c>
      <c r="E117" s="234" t="s">
        <v>21</v>
      </c>
      <c r="F117" s="235" t="s">
        <v>371</v>
      </c>
      <c r="G117" s="232"/>
      <c r="H117" s="234" t="s">
        <v>21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AT117" s="241" t="s">
        <v>187</v>
      </c>
      <c r="AU117" s="241" t="s">
        <v>84</v>
      </c>
      <c r="AV117" s="11" t="s">
        <v>82</v>
      </c>
      <c r="AW117" s="11" t="s">
        <v>37</v>
      </c>
      <c r="AX117" s="11" t="s">
        <v>74</v>
      </c>
      <c r="AY117" s="241" t="s">
        <v>178</v>
      </c>
    </row>
    <row r="118" s="12" customFormat="1">
      <c r="B118" s="242"/>
      <c r="C118" s="243"/>
      <c r="D118" s="233" t="s">
        <v>187</v>
      </c>
      <c r="E118" s="244" t="s">
        <v>21</v>
      </c>
      <c r="F118" s="245" t="s">
        <v>372</v>
      </c>
      <c r="G118" s="243"/>
      <c r="H118" s="246">
        <v>1.4950000000000001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AT118" s="252" t="s">
        <v>187</v>
      </c>
      <c r="AU118" s="252" t="s">
        <v>84</v>
      </c>
      <c r="AV118" s="12" t="s">
        <v>84</v>
      </c>
      <c r="AW118" s="12" t="s">
        <v>37</v>
      </c>
      <c r="AX118" s="12" t="s">
        <v>82</v>
      </c>
      <c r="AY118" s="252" t="s">
        <v>178</v>
      </c>
    </row>
    <row r="119" s="10" customFormat="1" ht="29.88" customHeight="1">
      <c r="B119" s="203"/>
      <c r="C119" s="204"/>
      <c r="D119" s="205" t="s">
        <v>73</v>
      </c>
      <c r="E119" s="217" t="s">
        <v>373</v>
      </c>
      <c r="F119" s="217" t="s">
        <v>374</v>
      </c>
      <c r="G119" s="204"/>
      <c r="H119" s="204"/>
      <c r="I119" s="207"/>
      <c r="J119" s="218">
        <f>BK119</f>
        <v>0</v>
      </c>
      <c r="K119" s="204"/>
      <c r="L119" s="209"/>
      <c r="M119" s="210"/>
      <c r="N119" s="211"/>
      <c r="O119" s="211"/>
      <c r="P119" s="212">
        <f>SUM(P120:P147)</f>
        <v>0</v>
      </c>
      <c r="Q119" s="211"/>
      <c r="R119" s="212">
        <f>SUM(R120:R147)</f>
        <v>0.00015000000000000001</v>
      </c>
      <c r="S119" s="211"/>
      <c r="T119" s="213">
        <f>SUM(T120:T147)</f>
        <v>0</v>
      </c>
      <c r="AR119" s="214" t="s">
        <v>82</v>
      </c>
      <c r="AT119" s="215" t="s">
        <v>73</v>
      </c>
      <c r="AU119" s="215" t="s">
        <v>82</v>
      </c>
      <c r="AY119" s="214" t="s">
        <v>178</v>
      </c>
      <c r="BK119" s="216">
        <f>SUM(BK120:BK147)</f>
        <v>0</v>
      </c>
    </row>
    <row r="120" s="1" customFormat="1" ht="38.25" customHeight="1">
      <c r="B120" s="44"/>
      <c r="C120" s="219" t="s">
        <v>121</v>
      </c>
      <c r="D120" s="219" t="s">
        <v>180</v>
      </c>
      <c r="E120" s="220" t="s">
        <v>181</v>
      </c>
      <c r="F120" s="221" t="s">
        <v>182</v>
      </c>
      <c r="G120" s="222" t="s">
        <v>183</v>
      </c>
      <c r="H120" s="223">
        <v>0.40000000000000002</v>
      </c>
      <c r="I120" s="224"/>
      <c r="J120" s="225">
        <f>ROUND(I120*H120,2)</f>
        <v>0</v>
      </c>
      <c r="K120" s="221" t="s">
        <v>184</v>
      </c>
      <c r="L120" s="70"/>
      <c r="M120" s="226" t="s">
        <v>21</v>
      </c>
      <c r="N120" s="227" t="s">
        <v>45</v>
      </c>
      <c r="O120" s="45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AR120" s="22" t="s">
        <v>185</v>
      </c>
      <c r="AT120" s="22" t="s">
        <v>180</v>
      </c>
      <c r="AU120" s="22" t="s">
        <v>84</v>
      </c>
      <c r="AY120" s="22" t="s">
        <v>178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22" t="s">
        <v>82</v>
      </c>
      <c r="BK120" s="230">
        <f>ROUND(I120*H120,2)</f>
        <v>0</v>
      </c>
      <c r="BL120" s="22" t="s">
        <v>185</v>
      </c>
      <c r="BM120" s="22" t="s">
        <v>375</v>
      </c>
    </row>
    <row r="121" s="11" customFormat="1">
      <c r="B121" s="231"/>
      <c r="C121" s="232"/>
      <c r="D121" s="233" t="s">
        <v>187</v>
      </c>
      <c r="E121" s="234" t="s">
        <v>21</v>
      </c>
      <c r="F121" s="235" t="s">
        <v>336</v>
      </c>
      <c r="G121" s="232"/>
      <c r="H121" s="234" t="s">
        <v>21</v>
      </c>
      <c r="I121" s="236"/>
      <c r="J121" s="232"/>
      <c r="K121" s="232"/>
      <c r="L121" s="237"/>
      <c r="M121" s="238"/>
      <c r="N121" s="239"/>
      <c r="O121" s="239"/>
      <c r="P121" s="239"/>
      <c r="Q121" s="239"/>
      <c r="R121" s="239"/>
      <c r="S121" s="239"/>
      <c r="T121" s="240"/>
      <c r="AT121" s="241" t="s">
        <v>187</v>
      </c>
      <c r="AU121" s="241" t="s">
        <v>84</v>
      </c>
      <c r="AV121" s="11" t="s">
        <v>82</v>
      </c>
      <c r="AW121" s="11" t="s">
        <v>37</v>
      </c>
      <c r="AX121" s="11" t="s">
        <v>74</v>
      </c>
      <c r="AY121" s="241" t="s">
        <v>178</v>
      </c>
    </row>
    <row r="122" s="11" customFormat="1">
      <c r="B122" s="231"/>
      <c r="C122" s="232"/>
      <c r="D122" s="233" t="s">
        <v>187</v>
      </c>
      <c r="E122" s="234" t="s">
        <v>21</v>
      </c>
      <c r="F122" s="235" t="s">
        <v>376</v>
      </c>
      <c r="G122" s="232"/>
      <c r="H122" s="234" t="s">
        <v>21</v>
      </c>
      <c r="I122" s="236"/>
      <c r="J122" s="232"/>
      <c r="K122" s="232"/>
      <c r="L122" s="237"/>
      <c r="M122" s="238"/>
      <c r="N122" s="239"/>
      <c r="O122" s="239"/>
      <c r="P122" s="239"/>
      <c r="Q122" s="239"/>
      <c r="R122" s="239"/>
      <c r="S122" s="239"/>
      <c r="T122" s="240"/>
      <c r="AT122" s="241" t="s">
        <v>187</v>
      </c>
      <c r="AU122" s="241" t="s">
        <v>84</v>
      </c>
      <c r="AV122" s="11" t="s">
        <v>82</v>
      </c>
      <c r="AW122" s="11" t="s">
        <v>37</v>
      </c>
      <c r="AX122" s="11" t="s">
        <v>74</v>
      </c>
      <c r="AY122" s="241" t="s">
        <v>178</v>
      </c>
    </row>
    <row r="123" s="12" customFormat="1">
      <c r="B123" s="242"/>
      <c r="C123" s="243"/>
      <c r="D123" s="233" t="s">
        <v>187</v>
      </c>
      <c r="E123" s="244" t="s">
        <v>21</v>
      </c>
      <c r="F123" s="245" t="s">
        <v>377</v>
      </c>
      <c r="G123" s="243"/>
      <c r="H123" s="246">
        <v>0.40000000000000002</v>
      </c>
      <c r="I123" s="247"/>
      <c r="J123" s="243"/>
      <c r="K123" s="243"/>
      <c r="L123" s="248"/>
      <c r="M123" s="249"/>
      <c r="N123" s="250"/>
      <c r="O123" s="250"/>
      <c r="P123" s="250"/>
      <c r="Q123" s="250"/>
      <c r="R123" s="250"/>
      <c r="S123" s="250"/>
      <c r="T123" s="251"/>
      <c r="AT123" s="252" t="s">
        <v>187</v>
      </c>
      <c r="AU123" s="252" t="s">
        <v>84</v>
      </c>
      <c r="AV123" s="12" t="s">
        <v>84</v>
      </c>
      <c r="AW123" s="12" t="s">
        <v>37</v>
      </c>
      <c r="AX123" s="12" t="s">
        <v>82</v>
      </c>
      <c r="AY123" s="252" t="s">
        <v>178</v>
      </c>
    </row>
    <row r="124" s="1" customFormat="1" ht="38.25" customHeight="1">
      <c r="B124" s="44"/>
      <c r="C124" s="219" t="s">
        <v>10</v>
      </c>
      <c r="D124" s="219" t="s">
        <v>180</v>
      </c>
      <c r="E124" s="220" t="s">
        <v>190</v>
      </c>
      <c r="F124" s="221" t="s">
        <v>191</v>
      </c>
      <c r="G124" s="222" t="s">
        <v>192</v>
      </c>
      <c r="H124" s="223">
        <v>4</v>
      </c>
      <c r="I124" s="224"/>
      <c r="J124" s="225">
        <f>ROUND(I124*H124,2)</f>
        <v>0</v>
      </c>
      <c r="K124" s="221" t="s">
        <v>184</v>
      </c>
      <c r="L124" s="70"/>
      <c r="M124" s="226" t="s">
        <v>21</v>
      </c>
      <c r="N124" s="227" t="s">
        <v>45</v>
      </c>
      <c r="O124" s="45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AR124" s="22" t="s">
        <v>185</v>
      </c>
      <c r="AT124" s="22" t="s">
        <v>180</v>
      </c>
      <c r="AU124" s="22" t="s">
        <v>84</v>
      </c>
      <c r="AY124" s="22" t="s">
        <v>178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22" t="s">
        <v>82</v>
      </c>
      <c r="BK124" s="230">
        <f>ROUND(I124*H124,2)</f>
        <v>0</v>
      </c>
      <c r="BL124" s="22" t="s">
        <v>185</v>
      </c>
      <c r="BM124" s="22" t="s">
        <v>378</v>
      </c>
    </row>
    <row r="125" s="11" customFormat="1">
      <c r="B125" s="231"/>
      <c r="C125" s="232"/>
      <c r="D125" s="233" t="s">
        <v>187</v>
      </c>
      <c r="E125" s="234" t="s">
        <v>21</v>
      </c>
      <c r="F125" s="235" t="s">
        <v>336</v>
      </c>
      <c r="G125" s="232"/>
      <c r="H125" s="234" t="s">
        <v>21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AT125" s="241" t="s">
        <v>187</v>
      </c>
      <c r="AU125" s="241" t="s">
        <v>84</v>
      </c>
      <c r="AV125" s="11" t="s">
        <v>82</v>
      </c>
      <c r="AW125" s="11" t="s">
        <v>37</v>
      </c>
      <c r="AX125" s="11" t="s">
        <v>74</v>
      </c>
      <c r="AY125" s="241" t="s">
        <v>178</v>
      </c>
    </row>
    <row r="126" s="11" customFormat="1">
      <c r="B126" s="231"/>
      <c r="C126" s="232"/>
      <c r="D126" s="233" t="s">
        <v>187</v>
      </c>
      <c r="E126" s="234" t="s">
        <v>21</v>
      </c>
      <c r="F126" s="235" t="s">
        <v>376</v>
      </c>
      <c r="G126" s="232"/>
      <c r="H126" s="234" t="s">
        <v>21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AT126" s="241" t="s">
        <v>187</v>
      </c>
      <c r="AU126" s="241" t="s">
        <v>84</v>
      </c>
      <c r="AV126" s="11" t="s">
        <v>82</v>
      </c>
      <c r="AW126" s="11" t="s">
        <v>37</v>
      </c>
      <c r="AX126" s="11" t="s">
        <v>74</v>
      </c>
      <c r="AY126" s="241" t="s">
        <v>178</v>
      </c>
    </row>
    <row r="127" s="12" customFormat="1">
      <c r="B127" s="242"/>
      <c r="C127" s="243"/>
      <c r="D127" s="233" t="s">
        <v>187</v>
      </c>
      <c r="E127" s="244" t="s">
        <v>21</v>
      </c>
      <c r="F127" s="245" t="s">
        <v>185</v>
      </c>
      <c r="G127" s="243"/>
      <c r="H127" s="246">
        <v>4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AT127" s="252" t="s">
        <v>187</v>
      </c>
      <c r="AU127" s="252" t="s">
        <v>84</v>
      </c>
      <c r="AV127" s="12" t="s">
        <v>84</v>
      </c>
      <c r="AW127" s="12" t="s">
        <v>37</v>
      </c>
      <c r="AX127" s="12" t="s">
        <v>82</v>
      </c>
      <c r="AY127" s="252" t="s">
        <v>178</v>
      </c>
    </row>
    <row r="128" s="1" customFormat="1" ht="25.5" customHeight="1">
      <c r="B128" s="44"/>
      <c r="C128" s="219" t="s">
        <v>126</v>
      </c>
      <c r="D128" s="219" t="s">
        <v>180</v>
      </c>
      <c r="E128" s="220" t="s">
        <v>203</v>
      </c>
      <c r="F128" s="221" t="s">
        <v>204</v>
      </c>
      <c r="G128" s="222" t="s">
        <v>192</v>
      </c>
      <c r="H128" s="223">
        <v>4</v>
      </c>
      <c r="I128" s="224"/>
      <c r="J128" s="225">
        <f>ROUND(I128*H128,2)</f>
        <v>0</v>
      </c>
      <c r="K128" s="221" t="s">
        <v>184</v>
      </c>
      <c r="L128" s="70"/>
      <c r="M128" s="226" t="s">
        <v>21</v>
      </c>
      <c r="N128" s="227" t="s">
        <v>45</v>
      </c>
      <c r="O128" s="45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AR128" s="22" t="s">
        <v>185</v>
      </c>
      <c r="AT128" s="22" t="s">
        <v>180</v>
      </c>
      <c r="AU128" s="22" t="s">
        <v>84</v>
      </c>
      <c r="AY128" s="22" t="s">
        <v>178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22" t="s">
        <v>82</v>
      </c>
      <c r="BK128" s="230">
        <f>ROUND(I128*H128,2)</f>
        <v>0</v>
      </c>
      <c r="BL128" s="22" t="s">
        <v>185</v>
      </c>
      <c r="BM128" s="22" t="s">
        <v>379</v>
      </c>
    </row>
    <row r="129" s="12" customFormat="1">
      <c r="B129" s="242"/>
      <c r="C129" s="243"/>
      <c r="D129" s="233" t="s">
        <v>187</v>
      </c>
      <c r="E129" s="244" t="s">
        <v>21</v>
      </c>
      <c r="F129" s="245" t="s">
        <v>185</v>
      </c>
      <c r="G129" s="243"/>
      <c r="H129" s="246">
        <v>4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AT129" s="252" t="s">
        <v>187</v>
      </c>
      <c r="AU129" s="252" t="s">
        <v>84</v>
      </c>
      <c r="AV129" s="12" t="s">
        <v>84</v>
      </c>
      <c r="AW129" s="12" t="s">
        <v>37</v>
      </c>
      <c r="AX129" s="12" t="s">
        <v>82</v>
      </c>
      <c r="AY129" s="252" t="s">
        <v>178</v>
      </c>
    </row>
    <row r="130" s="1" customFormat="1" ht="16.5" customHeight="1">
      <c r="B130" s="44"/>
      <c r="C130" s="253" t="s">
        <v>129</v>
      </c>
      <c r="D130" s="253" t="s">
        <v>209</v>
      </c>
      <c r="E130" s="254" t="s">
        <v>281</v>
      </c>
      <c r="F130" s="255" t="s">
        <v>282</v>
      </c>
      <c r="G130" s="256" t="s">
        <v>192</v>
      </c>
      <c r="H130" s="257">
        <v>4.7999999999999998</v>
      </c>
      <c r="I130" s="258"/>
      <c r="J130" s="259">
        <f>ROUND(I130*H130,2)</f>
        <v>0</v>
      </c>
      <c r="K130" s="255" t="s">
        <v>199</v>
      </c>
      <c r="L130" s="260"/>
      <c r="M130" s="261" t="s">
        <v>21</v>
      </c>
      <c r="N130" s="262" t="s">
        <v>45</v>
      </c>
      <c r="O130" s="45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AR130" s="22" t="s">
        <v>212</v>
      </c>
      <c r="AT130" s="22" t="s">
        <v>209</v>
      </c>
      <c r="AU130" s="22" t="s">
        <v>84</v>
      </c>
      <c r="AY130" s="22" t="s">
        <v>178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22" t="s">
        <v>82</v>
      </c>
      <c r="BK130" s="230">
        <f>ROUND(I130*H130,2)</f>
        <v>0</v>
      </c>
      <c r="BL130" s="22" t="s">
        <v>185</v>
      </c>
      <c r="BM130" s="22" t="s">
        <v>380</v>
      </c>
    </row>
    <row r="131" s="11" customFormat="1">
      <c r="B131" s="231"/>
      <c r="C131" s="232"/>
      <c r="D131" s="233" t="s">
        <v>187</v>
      </c>
      <c r="E131" s="234" t="s">
        <v>21</v>
      </c>
      <c r="F131" s="235" t="s">
        <v>284</v>
      </c>
      <c r="G131" s="232"/>
      <c r="H131" s="234" t="s">
        <v>21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AT131" s="241" t="s">
        <v>187</v>
      </c>
      <c r="AU131" s="241" t="s">
        <v>84</v>
      </c>
      <c r="AV131" s="11" t="s">
        <v>82</v>
      </c>
      <c r="AW131" s="11" t="s">
        <v>37</v>
      </c>
      <c r="AX131" s="11" t="s">
        <v>74</v>
      </c>
      <c r="AY131" s="241" t="s">
        <v>178</v>
      </c>
    </row>
    <row r="132" s="12" customFormat="1">
      <c r="B132" s="242"/>
      <c r="C132" s="243"/>
      <c r="D132" s="233" t="s">
        <v>187</v>
      </c>
      <c r="E132" s="244" t="s">
        <v>21</v>
      </c>
      <c r="F132" s="245" t="s">
        <v>381</v>
      </c>
      <c r="G132" s="243"/>
      <c r="H132" s="246">
        <v>4.7999999999999998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AT132" s="252" t="s">
        <v>187</v>
      </c>
      <c r="AU132" s="252" t="s">
        <v>84</v>
      </c>
      <c r="AV132" s="12" t="s">
        <v>84</v>
      </c>
      <c r="AW132" s="12" t="s">
        <v>37</v>
      </c>
      <c r="AX132" s="12" t="s">
        <v>82</v>
      </c>
      <c r="AY132" s="252" t="s">
        <v>178</v>
      </c>
    </row>
    <row r="133" s="1" customFormat="1" ht="16.5" customHeight="1">
      <c r="B133" s="44"/>
      <c r="C133" s="253" t="s">
        <v>132</v>
      </c>
      <c r="D133" s="253" t="s">
        <v>209</v>
      </c>
      <c r="E133" s="254" t="s">
        <v>216</v>
      </c>
      <c r="F133" s="255" t="s">
        <v>217</v>
      </c>
      <c r="G133" s="256" t="s">
        <v>218</v>
      </c>
      <c r="H133" s="257">
        <v>16</v>
      </c>
      <c r="I133" s="258"/>
      <c r="J133" s="259">
        <f>ROUND(I133*H133,2)</f>
        <v>0</v>
      </c>
      <c r="K133" s="255" t="s">
        <v>199</v>
      </c>
      <c r="L133" s="260"/>
      <c r="M133" s="261" t="s">
        <v>21</v>
      </c>
      <c r="N133" s="262" t="s">
        <v>45</v>
      </c>
      <c r="O133" s="45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AR133" s="22" t="s">
        <v>212</v>
      </c>
      <c r="AT133" s="22" t="s">
        <v>209</v>
      </c>
      <c r="AU133" s="22" t="s">
        <v>84</v>
      </c>
      <c r="AY133" s="22" t="s">
        <v>178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22" t="s">
        <v>82</v>
      </c>
      <c r="BK133" s="230">
        <f>ROUND(I133*H133,2)</f>
        <v>0</v>
      </c>
      <c r="BL133" s="22" t="s">
        <v>185</v>
      </c>
      <c r="BM133" s="22" t="s">
        <v>382</v>
      </c>
    </row>
    <row r="134" s="12" customFormat="1">
      <c r="B134" s="242"/>
      <c r="C134" s="243"/>
      <c r="D134" s="233" t="s">
        <v>187</v>
      </c>
      <c r="E134" s="244" t="s">
        <v>21</v>
      </c>
      <c r="F134" s="245" t="s">
        <v>383</v>
      </c>
      <c r="G134" s="243"/>
      <c r="H134" s="246">
        <v>16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AT134" s="252" t="s">
        <v>187</v>
      </c>
      <c r="AU134" s="252" t="s">
        <v>84</v>
      </c>
      <c r="AV134" s="12" t="s">
        <v>84</v>
      </c>
      <c r="AW134" s="12" t="s">
        <v>37</v>
      </c>
      <c r="AX134" s="12" t="s">
        <v>82</v>
      </c>
      <c r="AY134" s="252" t="s">
        <v>178</v>
      </c>
    </row>
    <row r="135" s="1" customFormat="1" ht="25.5" customHeight="1">
      <c r="B135" s="44"/>
      <c r="C135" s="219" t="s">
        <v>135</v>
      </c>
      <c r="D135" s="219" t="s">
        <v>180</v>
      </c>
      <c r="E135" s="220" t="s">
        <v>346</v>
      </c>
      <c r="F135" s="221" t="s">
        <v>347</v>
      </c>
      <c r="G135" s="222" t="s">
        <v>224</v>
      </c>
      <c r="H135" s="223">
        <v>5</v>
      </c>
      <c r="I135" s="224"/>
      <c r="J135" s="225">
        <f>ROUND(I135*H135,2)</f>
        <v>0</v>
      </c>
      <c r="K135" s="221" t="s">
        <v>184</v>
      </c>
      <c r="L135" s="70"/>
      <c r="M135" s="226" t="s">
        <v>21</v>
      </c>
      <c r="N135" s="227" t="s">
        <v>45</v>
      </c>
      <c r="O135" s="45"/>
      <c r="P135" s="228">
        <f>O135*H135</f>
        <v>0</v>
      </c>
      <c r="Q135" s="228">
        <v>3.0000000000000001E-05</v>
      </c>
      <c r="R135" s="228">
        <f>Q135*H135</f>
        <v>0.00015000000000000001</v>
      </c>
      <c r="S135" s="228">
        <v>0</v>
      </c>
      <c r="T135" s="229">
        <f>S135*H135</f>
        <v>0</v>
      </c>
      <c r="AR135" s="22" t="s">
        <v>185</v>
      </c>
      <c r="AT135" s="22" t="s">
        <v>180</v>
      </c>
      <c r="AU135" s="22" t="s">
        <v>84</v>
      </c>
      <c r="AY135" s="22" t="s">
        <v>178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22" t="s">
        <v>82</v>
      </c>
      <c r="BK135" s="230">
        <f>ROUND(I135*H135,2)</f>
        <v>0</v>
      </c>
      <c r="BL135" s="22" t="s">
        <v>185</v>
      </c>
      <c r="BM135" s="22" t="s">
        <v>384</v>
      </c>
    </row>
    <row r="136" s="12" customFormat="1">
      <c r="B136" s="242"/>
      <c r="C136" s="243"/>
      <c r="D136" s="233" t="s">
        <v>187</v>
      </c>
      <c r="E136" s="244" t="s">
        <v>21</v>
      </c>
      <c r="F136" s="245" t="s">
        <v>208</v>
      </c>
      <c r="G136" s="243"/>
      <c r="H136" s="246">
        <v>5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AT136" s="252" t="s">
        <v>187</v>
      </c>
      <c r="AU136" s="252" t="s">
        <v>84</v>
      </c>
      <c r="AV136" s="12" t="s">
        <v>84</v>
      </c>
      <c r="AW136" s="12" t="s">
        <v>37</v>
      </c>
      <c r="AX136" s="12" t="s">
        <v>82</v>
      </c>
      <c r="AY136" s="252" t="s">
        <v>178</v>
      </c>
    </row>
    <row r="137" s="1" customFormat="1" ht="16.5" customHeight="1">
      <c r="B137" s="44"/>
      <c r="C137" s="253" t="s">
        <v>138</v>
      </c>
      <c r="D137" s="253" t="s">
        <v>209</v>
      </c>
      <c r="E137" s="254" t="s">
        <v>350</v>
      </c>
      <c r="F137" s="255" t="s">
        <v>351</v>
      </c>
      <c r="G137" s="256" t="s">
        <v>224</v>
      </c>
      <c r="H137" s="257">
        <v>5</v>
      </c>
      <c r="I137" s="258"/>
      <c r="J137" s="259">
        <f>ROUND(I137*H137,2)</f>
        <v>0</v>
      </c>
      <c r="K137" s="255" t="s">
        <v>199</v>
      </c>
      <c r="L137" s="260"/>
      <c r="M137" s="261" t="s">
        <v>21</v>
      </c>
      <c r="N137" s="262" t="s">
        <v>45</v>
      </c>
      <c r="O137" s="45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AR137" s="22" t="s">
        <v>212</v>
      </c>
      <c r="AT137" s="22" t="s">
        <v>209</v>
      </c>
      <c r="AU137" s="22" t="s">
        <v>84</v>
      </c>
      <c r="AY137" s="22" t="s">
        <v>178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22" t="s">
        <v>82</v>
      </c>
      <c r="BK137" s="230">
        <f>ROUND(I137*H137,2)</f>
        <v>0</v>
      </c>
      <c r="BL137" s="22" t="s">
        <v>185</v>
      </c>
      <c r="BM137" s="22" t="s">
        <v>385</v>
      </c>
    </row>
    <row r="138" s="12" customFormat="1">
      <c r="B138" s="242"/>
      <c r="C138" s="243"/>
      <c r="D138" s="233" t="s">
        <v>187</v>
      </c>
      <c r="E138" s="244" t="s">
        <v>21</v>
      </c>
      <c r="F138" s="245" t="s">
        <v>208</v>
      </c>
      <c r="G138" s="243"/>
      <c r="H138" s="246">
        <v>5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AT138" s="252" t="s">
        <v>187</v>
      </c>
      <c r="AU138" s="252" t="s">
        <v>84</v>
      </c>
      <c r="AV138" s="12" t="s">
        <v>84</v>
      </c>
      <c r="AW138" s="12" t="s">
        <v>37</v>
      </c>
      <c r="AX138" s="12" t="s">
        <v>82</v>
      </c>
      <c r="AY138" s="252" t="s">
        <v>178</v>
      </c>
    </row>
    <row r="139" s="1" customFormat="1" ht="16.5" customHeight="1">
      <c r="B139" s="44"/>
      <c r="C139" s="253" t="s">
        <v>9</v>
      </c>
      <c r="D139" s="253" t="s">
        <v>209</v>
      </c>
      <c r="E139" s="254" t="s">
        <v>354</v>
      </c>
      <c r="F139" s="255" t="s">
        <v>355</v>
      </c>
      <c r="G139" s="256" t="s">
        <v>218</v>
      </c>
      <c r="H139" s="257">
        <v>15</v>
      </c>
      <c r="I139" s="258"/>
      <c r="J139" s="259">
        <f>ROUND(I139*H139,2)</f>
        <v>0</v>
      </c>
      <c r="K139" s="255" t="s">
        <v>199</v>
      </c>
      <c r="L139" s="260"/>
      <c r="M139" s="261" t="s">
        <v>21</v>
      </c>
      <c r="N139" s="262" t="s">
        <v>45</v>
      </c>
      <c r="O139" s="45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AR139" s="22" t="s">
        <v>212</v>
      </c>
      <c r="AT139" s="22" t="s">
        <v>209</v>
      </c>
      <c r="AU139" s="22" t="s">
        <v>84</v>
      </c>
      <c r="AY139" s="22" t="s">
        <v>178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22" t="s">
        <v>82</v>
      </c>
      <c r="BK139" s="230">
        <f>ROUND(I139*H139,2)</f>
        <v>0</v>
      </c>
      <c r="BL139" s="22" t="s">
        <v>185</v>
      </c>
      <c r="BM139" s="22" t="s">
        <v>386</v>
      </c>
    </row>
    <row r="140" s="12" customFormat="1">
      <c r="B140" s="242"/>
      <c r="C140" s="243"/>
      <c r="D140" s="233" t="s">
        <v>187</v>
      </c>
      <c r="E140" s="244" t="s">
        <v>21</v>
      </c>
      <c r="F140" s="245" t="s">
        <v>387</v>
      </c>
      <c r="G140" s="243"/>
      <c r="H140" s="246">
        <v>15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AT140" s="252" t="s">
        <v>187</v>
      </c>
      <c r="AU140" s="252" t="s">
        <v>84</v>
      </c>
      <c r="AV140" s="12" t="s">
        <v>84</v>
      </c>
      <c r="AW140" s="12" t="s">
        <v>37</v>
      </c>
      <c r="AX140" s="12" t="s">
        <v>82</v>
      </c>
      <c r="AY140" s="252" t="s">
        <v>178</v>
      </c>
    </row>
    <row r="141" s="1" customFormat="1" ht="25.5" customHeight="1">
      <c r="B141" s="44"/>
      <c r="C141" s="219" t="s">
        <v>143</v>
      </c>
      <c r="D141" s="219" t="s">
        <v>180</v>
      </c>
      <c r="E141" s="220" t="s">
        <v>292</v>
      </c>
      <c r="F141" s="221" t="s">
        <v>293</v>
      </c>
      <c r="G141" s="222" t="s">
        <v>192</v>
      </c>
      <c r="H141" s="223">
        <v>4</v>
      </c>
      <c r="I141" s="224"/>
      <c r="J141" s="225">
        <f>ROUND(I141*H141,2)</f>
        <v>0</v>
      </c>
      <c r="K141" s="221" t="s">
        <v>184</v>
      </c>
      <c r="L141" s="70"/>
      <c r="M141" s="226" t="s">
        <v>21</v>
      </c>
      <c r="N141" s="227" t="s">
        <v>45</v>
      </c>
      <c r="O141" s="45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AR141" s="22" t="s">
        <v>185</v>
      </c>
      <c r="AT141" s="22" t="s">
        <v>180</v>
      </c>
      <c r="AU141" s="22" t="s">
        <v>84</v>
      </c>
      <c r="AY141" s="22" t="s">
        <v>178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22" t="s">
        <v>82</v>
      </c>
      <c r="BK141" s="230">
        <f>ROUND(I141*H141,2)</f>
        <v>0</v>
      </c>
      <c r="BL141" s="22" t="s">
        <v>185</v>
      </c>
      <c r="BM141" s="22" t="s">
        <v>388</v>
      </c>
    </row>
    <row r="142" s="12" customFormat="1">
      <c r="B142" s="242"/>
      <c r="C142" s="243"/>
      <c r="D142" s="233" t="s">
        <v>187</v>
      </c>
      <c r="E142" s="244" t="s">
        <v>21</v>
      </c>
      <c r="F142" s="245" t="s">
        <v>185</v>
      </c>
      <c r="G142" s="243"/>
      <c r="H142" s="246">
        <v>4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AT142" s="252" t="s">
        <v>187</v>
      </c>
      <c r="AU142" s="252" t="s">
        <v>84</v>
      </c>
      <c r="AV142" s="12" t="s">
        <v>84</v>
      </c>
      <c r="AW142" s="12" t="s">
        <v>37</v>
      </c>
      <c r="AX142" s="12" t="s">
        <v>82</v>
      </c>
      <c r="AY142" s="252" t="s">
        <v>178</v>
      </c>
    </row>
    <row r="143" s="1" customFormat="1" ht="16.5" customHeight="1">
      <c r="B143" s="44"/>
      <c r="C143" s="253" t="s">
        <v>389</v>
      </c>
      <c r="D143" s="253" t="s">
        <v>209</v>
      </c>
      <c r="E143" s="254" t="s">
        <v>361</v>
      </c>
      <c r="F143" s="255" t="s">
        <v>362</v>
      </c>
      <c r="G143" s="256" t="s">
        <v>235</v>
      </c>
      <c r="H143" s="257">
        <v>0.79600000000000004</v>
      </c>
      <c r="I143" s="258"/>
      <c r="J143" s="259">
        <f>ROUND(I143*H143,2)</f>
        <v>0</v>
      </c>
      <c r="K143" s="255" t="s">
        <v>199</v>
      </c>
      <c r="L143" s="260"/>
      <c r="M143" s="261" t="s">
        <v>21</v>
      </c>
      <c r="N143" s="262" t="s">
        <v>45</v>
      </c>
      <c r="O143" s="45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AR143" s="22" t="s">
        <v>212</v>
      </c>
      <c r="AT143" s="22" t="s">
        <v>209</v>
      </c>
      <c r="AU143" s="22" t="s">
        <v>84</v>
      </c>
      <c r="AY143" s="22" t="s">
        <v>178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22" t="s">
        <v>82</v>
      </c>
      <c r="BK143" s="230">
        <f>ROUND(I143*H143,2)</f>
        <v>0</v>
      </c>
      <c r="BL143" s="22" t="s">
        <v>185</v>
      </c>
      <c r="BM143" s="22" t="s">
        <v>390</v>
      </c>
    </row>
    <row r="144" s="12" customFormat="1">
      <c r="B144" s="242"/>
      <c r="C144" s="243"/>
      <c r="D144" s="233" t="s">
        <v>187</v>
      </c>
      <c r="E144" s="244" t="s">
        <v>21</v>
      </c>
      <c r="F144" s="245" t="s">
        <v>391</v>
      </c>
      <c r="G144" s="243"/>
      <c r="H144" s="246">
        <v>0.79600000000000004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AT144" s="252" t="s">
        <v>187</v>
      </c>
      <c r="AU144" s="252" t="s">
        <v>84</v>
      </c>
      <c r="AV144" s="12" t="s">
        <v>84</v>
      </c>
      <c r="AW144" s="12" t="s">
        <v>37</v>
      </c>
      <c r="AX144" s="12" t="s">
        <v>82</v>
      </c>
      <c r="AY144" s="252" t="s">
        <v>178</v>
      </c>
    </row>
    <row r="145" s="1" customFormat="1" ht="25.5" customHeight="1">
      <c r="B145" s="44"/>
      <c r="C145" s="219" t="s">
        <v>392</v>
      </c>
      <c r="D145" s="219" t="s">
        <v>180</v>
      </c>
      <c r="E145" s="220" t="s">
        <v>260</v>
      </c>
      <c r="F145" s="221" t="s">
        <v>261</v>
      </c>
      <c r="G145" s="222" t="s">
        <v>235</v>
      </c>
      <c r="H145" s="223">
        <v>0.79600000000000004</v>
      </c>
      <c r="I145" s="224"/>
      <c r="J145" s="225">
        <f>ROUND(I145*H145,2)</f>
        <v>0</v>
      </c>
      <c r="K145" s="221" t="s">
        <v>184</v>
      </c>
      <c r="L145" s="70"/>
      <c r="M145" s="226" t="s">
        <v>21</v>
      </c>
      <c r="N145" s="227" t="s">
        <v>45</v>
      </c>
      <c r="O145" s="45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AR145" s="22" t="s">
        <v>185</v>
      </c>
      <c r="AT145" s="22" t="s">
        <v>180</v>
      </c>
      <c r="AU145" s="22" t="s">
        <v>84</v>
      </c>
      <c r="AY145" s="22" t="s">
        <v>178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22" t="s">
        <v>82</v>
      </c>
      <c r="BK145" s="230">
        <f>ROUND(I145*H145,2)</f>
        <v>0</v>
      </c>
      <c r="BL145" s="22" t="s">
        <v>185</v>
      </c>
      <c r="BM145" s="22" t="s">
        <v>393</v>
      </c>
    </row>
    <row r="146" s="11" customFormat="1">
      <c r="B146" s="231"/>
      <c r="C146" s="232"/>
      <c r="D146" s="233" t="s">
        <v>187</v>
      </c>
      <c r="E146" s="234" t="s">
        <v>21</v>
      </c>
      <c r="F146" s="235" t="s">
        <v>371</v>
      </c>
      <c r="G146" s="232"/>
      <c r="H146" s="234" t="s">
        <v>21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AT146" s="241" t="s">
        <v>187</v>
      </c>
      <c r="AU146" s="241" t="s">
        <v>84</v>
      </c>
      <c r="AV146" s="11" t="s">
        <v>82</v>
      </c>
      <c r="AW146" s="11" t="s">
        <v>37</v>
      </c>
      <c r="AX146" s="11" t="s">
        <v>74</v>
      </c>
      <c r="AY146" s="241" t="s">
        <v>178</v>
      </c>
    </row>
    <row r="147" s="12" customFormat="1">
      <c r="B147" s="242"/>
      <c r="C147" s="243"/>
      <c r="D147" s="233" t="s">
        <v>187</v>
      </c>
      <c r="E147" s="244" t="s">
        <v>21</v>
      </c>
      <c r="F147" s="245" t="s">
        <v>394</v>
      </c>
      <c r="G147" s="243"/>
      <c r="H147" s="246">
        <v>0.79600000000000004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AT147" s="252" t="s">
        <v>187</v>
      </c>
      <c r="AU147" s="252" t="s">
        <v>84</v>
      </c>
      <c r="AV147" s="12" t="s">
        <v>84</v>
      </c>
      <c r="AW147" s="12" t="s">
        <v>37</v>
      </c>
      <c r="AX147" s="12" t="s">
        <v>82</v>
      </c>
      <c r="AY147" s="252" t="s">
        <v>178</v>
      </c>
    </row>
    <row r="148" s="10" customFormat="1" ht="29.88" customHeight="1">
      <c r="B148" s="203"/>
      <c r="C148" s="204"/>
      <c r="D148" s="205" t="s">
        <v>73</v>
      </c>
      <c r="E148" s="217" t="s">
        <v>395</v>
      </c>
      <c r="F148" s="217" t="s">
        <v>396</v>
      </c>
      <c r="G148" s="204"/>
      <c r="H148" s="204"/>
      <c r="I148" s="207"/>
      <c r="J148" s="218">
        <f>BK148</f>
        <v>0</v>
      </c>
      <c r="K148" s="204"/>
      <c r="L148" s="209"/>
      <c r="M148" s="210"/>
      <c r="N148" s="211"/>
      <c r="O148" s="211"/>
      <c r="P148" s="212">
        <f>SUM(P149:P176)</f>
        <v>0</v>
      </c>
      <c r="Q148" s="211"/>
      <c r="R148" s="212">
        <f>SUM(R149:R176)</f>
        <v>0.00012</v>
      </c>
      <c r="S148" s="211"/>
      <c r="T148" s="213">
        <f>SUM(T149:T176)</f>
        <v>0</v>
      </c>
      <c r="AR148" s="214" t="s">
        <v>82</v>
      </c>
      <c r="AT148" s="215" t="s">
        <v>73</v>
      </c>
      <c r="AU148" s="215" t="s">
        <v>82</v>
      </c>
      <c r="AY148" s="214" t="s">
        <v>178</v>
      </c>
      <c r="BK148" s="216">
        <f>SUM(BK149:BK176)</f>
        <v>0</v>
      </c>
    </row>
    <row r="149" s="1" customFormat="1" ht="38.25" customHeight="1">
      <c r="B149" s="44"/>
      <c r="C149" s="219" t="s">
        <v>194</v>
      </c>
      <c r="D149" s="219" t="s">
        <v>180</v>
      </c>
      <c r="E149" s="220" t="s">
        <v>181</v>
      </c>
      <c r="F149" s="221" t="s">
        <v>182</v>
      </c>
      <c r="G149" s="222" t="s">
        <v>183</v>
      </c>
      <c r="H149" s="223">
        <v>0.81000000000000005</v>
      </c>
      <c r="I149" s="224"/>
      <c r="J149" s="225">
        <f>ROUND(I149*H149,2)</f>
        <v>0</v>
      </c>
      <c r="K149" s="221" t="s">
        <v>184</v>
      </c>
      <c r="L149" s="70"/>
      <c r="M149" s="226" t="s">
        <v>21</v>
      </c>
      <c r="N149" s="227" t="s">
        <v>45</v>
      </c>
      <c r="O149" s="45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AR149" s="22" t="s">
        <v>185</v>
      </c>
      <c r="AT149" s="22" t="s">
        <v>180</v>
      </c>
      <c r="AU149" s="22" t="s">
        <v>84</v>
      </c>
      <c r="AY149" s="22" t="s">
        <v>178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22" t="s">
        <v>82</v>
      </c>
      <c r="BK149" s="230">
        <f>ROUND(I149*H149,2)</f>
        <v>0</v>
      </c>
      <c r="BL149" s="22" t="s">
        <v>185</v>
      </c>
      <c r="BM149" s="22" t="s">
        <v>397</v>
      </c>
    </row>
    <row r="150" s="11" customFormat="1">
      <c r="B150" s="231"/>
      <c r="C150" s="232"/>
      <c r="D150" s="233" t="s">
        <v>187</v>
      </c>
      <c r="E150" s="234" t="s">
        <v>21</v>
      </c>
      <c r="F150" s="235" t="s">
        <v>336</v>
      </c>
      <c r="G150" s="232"/>
      <c r="H150" s="234" t="s">
        <v>21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AT150" s="241" t="s">
        <v>187</v>
      </c>
      <c r="AU150" s="241" t="s">
        <v>84</v>
      </c>
      <c r="AV150" s="11" t="s">
        <v>82</v>
      </c>
      <c r="AW150" s="11" t="s">
        <v>37</v>
      </c>
      <c r="AX150" s="11" t="s">
        <v>74</v>
      </c>
      <c r="AY150" s="241" t="s">
        <v>178</v>
      </c>
    </row>
    <row r="151" s="11" customFormat="1">
      <c r="B151" s="231"/>
      <c r="C151" s="232"/>
      <c r="D151" s="233" t="s">
        <v>187</v>
      </c>
      <c r="E151" s="234" t="s">
        <v>21</v>
      </c>
      <c r="F151" s="235" t="s">
        <v>398</v>
      </c>
      <c r="G151" s="232"/>
      <c r="H151" s="234" t="s">
        <v>21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AT151" s="241" t="s">
        <v>187</v>
      </c>
      <c r="AU151" s="241" t="s">
        <v>84</v>
      </c>
      <c r="AV151" s="11" t="s">
        <v>82</v>
      </c>
      <c r="AW151" s="11" t="s">
        <v>37</v>
      </c>
      <c r="AX151" s="11" t="s">
        <v>74</v>
      </c>
      <c r="AY151" s="241" t="s">
        <v>178</v>
      </c>
    </row>
    <row r="152" s="12" customFormat="1">
      <c r="B152" s="242"/>
      <c r="C152" s="243"/>
      <c r="D152" s="233" t="s">
        <v>187</v>
      </c>
      <c r="E152" s="244" t="s">
        <v>21</v>
      </c>
      <c r="F152" s="245" t="s">
        <v>399</v>
      </c>
      <c r="G152" s="243"/>
      <c r="H152" s="246">
        <v>0.81000000000000005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AT152" s="252" t="s">
        <v>187</v>
      </c>
      <c r="AU152" s="252" t="s">
        <v>84</v>
      </c>
      <c r="AV152" s="12" t="s">
        <v>84</v>
      </c>
      <c r="AW152" s="12" t="s">
        <v>37</v>
      </c>
      <c r="AX152" s="12" t="s">
        <v>82</v>
      </c>
      <c r="AY152" s="252" t="s">
        <v>178</v>
      </c>
    </row>
    <row r="153" s="1" customFormat="1" ht="38.25" customHeight="1">
      <c r="B153" s="44"/>
      <c r="C153" s="219" t="s">
        <v>400</v>
      </c>
      <c r="D153" s="219" t="s">
        <v>180</v>
      </c>
      <c r="E153" s="220" t="s">
        <v>190</v>
      </c>
      <c r="F153" s="221" t="s">
        <v>191</v>
      </c>
      <c r="G153" s="222" t="s">
        <v>192</v>
      </c>
      <c r="H153" s="223">
        <v>8.0999999999999996</v>
      </c>
      <c r="I153" s="224"/>
      <c r="J153" s="225">
        <f>ROUND(I153*H153,2)</f>
        <v>0</v>
      </c>
      <c r="K153" s="221" t="s">
        <v>184</v>
      </c>
      <c r="L153" s="70"/>
      <c r="M153" s="226" t="s">
        <v>21</v>
      </c>
      <c r="N153" s="227" t="s">
        <v>45</v>
      </c>
      <c r="O153" s="45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AR153" s="22" t="s">
        <v>185</v>
      </c>
      <c r="AT153" s="22" t="s">
        <v>180</v>
      </c>
      <c r="AU153" s="22" t="s">
        <v>84</v>
      </c>
      <c r="AY153" s="22" t="s">
        <v>178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22" t="s">
        <v>82</v>
      </c>
      <c r="BK153" s="230">
        <f>ROUND(I153*H153,2)</f>
        <v>0</v>
      </c>
      <c r="BL153" s="22" t="s">
        <v>185</v>
      </c>
      <c r="BM153" s="22" t="s">
        <v>401</v>
      </c>
    </row>
    <row r="154" s="11" customFormat="1">
      <c r="B154" s="231"/>
      <c r="C154" s="232"/>
      <c r="D154" s="233" t="s">
        <v>187</v>
      </c>
      <c r="E154" s="234" t="s">
        <v>21</v>
      </c>
      <c r="F154" s="235" t="s">
        <v>336</v>
      </c>
      <c r="G154" s="232"/>
      <c r="H154" s="234" t="s">
        <v>21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AT154" s="241" t="s">
        <v>187</v>
      </c>
      <c r="AU154" s="241" t="s">
        <v>84</v>
      </c>
      <c r="AV154" s="11" t="s">
        <v>82</v>
      </c>
      <c r="AW154" s="11" t="s">
        <v>37</v>
      </c>
      <c r="AX154" s="11" t="s">
        <v>74</v>
      </c>
      <c r="AY154" s="241" t="s">
        <v>178</v>
      </c>
    </row>
    <row r="155" s="11" customFormat="1">
      <c r="B155" s="231"/>
      <c r="C155" s="232"/>
      <c r="D155" s="233" t="s">
        <v>187</v>
      </c>
      <c r="E155" s="234" t="s">
        <v>21</v>
      </c>
      <c r="F155" s="235" t="s">
        <v>376</v>
      </c>
      <c r="G155" s="232"/>
      <c r="H155" s="234" t="s">
        <v>21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AT155" s="241" t="s">
        <v>187</v>
      </c>
      <c r="AU155" s="241" t="s">
        <v>84</v>
      </c>
      <c r="AV155" s="11" t="s">
        <v>82</v>
      </c>
      <c r="AW155" s="11" t="s">
        <v>37</v>
      </c>
      <c r="AX155" s="11" t="s">
        <v>74</v>
      </c>
      <c r="AY155" s="241" t="s">
        <v>178</v>
      </c>
    </row>
    <row r="156" s="12" customFormat="1">
      <c r="B156" s="242"/>
      <c r="C156" s="243"/>
      <c r="D156" s="233" t="s">
        <v>187</v>
      </c>
      <c r="E156" s="244" t="s">
        <v>21</v>
      </c>
      <c r="F156" s="245" t="s">
        <v>402</v>
      </c>
      <c r="G156" s="243"/>
      <c r="H156" s="246">
        <v>8.0999999999999996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AT156" s="252" t="s">
        <v>187</v>
      </c>
      <c r="AU156" s="252" t="s">
        <v>84</v>
      </c>
      <c r="AV156" s="12" t="s">
        <v>84</v>
      </c>
      <c r="AW156" s="12" t="s">
        <v>37</v>
      </c>
      <c r="AX156" s="12" t="s">
        <v>82</v>
      </c>
      <c r="AY156" s="252" t="s">
        <v>178</v>
      </c>
    </row>
    <row r="157" s="1" customFormat="1" ht="25.5" customHeight="1">
      <c r="B157" s="44"/>
      <c r="C157" s="219" t="s">
        <v>403</v>
      </c>
      <c r="D157" s="219" t="s">
        <v>180</v>
      </c>
      <c r="E157" s="220" t="s">
        <v>203</v>
      </c>
      <c r="F157" s="221" t="s">
        <v>204</v>
      </c>
      <c r="G157" s="222" t="s">
        <v>192</v>
      </c>
      <c r="H157" s="223">
        <v>8.0999999999999996</v>
      </c>
      <c r="I157" s="224"/>
      <c r="J157" s="225">
        <f>ROUND(I157*H157,2)</f>
        <v>0</v>
      </c>
      <c r="K157" s="221" t="s">
        <v>184</v>
      </c>
      <c r="L157" s="70"/>
      <c r="M157" s="226" t="s">
        <v>21</v>
      </c>
      <c r="N157" s="227" t="s">
        <v>45</v>
      </c>
      <c r="O157" s="45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AR157" s="22" t="s">
        <v>185</v>
      </c>
      <c r="AT157" s="22" t="s">
        <v>180</v>
      </c>
      <c r="AU157" s="22" t="s">
        <v>84</v>
      </c>
      <c r="AY157" s="22" t="s">
        <v>178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22" t="s">
        <v>82</v>
      </c>
      <c r="BK157" s="230">
        <f>ROUND(I157*H157,2)</f>
        <v>0</v>
      </c>
      <c r="BL157" s="22" t="s">
        <v>185</v>
      </c>
      <c r="BM157" s="22" t="s">
        <v>404</v>
      </c>
    </row>
    <row r="158" s="12" customFormat="1">
      <c r="B158" s="242"/>
      <c r="C158" s="243"/>
      <c r="D158" s="233" t="s">
        <v>187</v>
      </c>
      <c r="E158" s="244" t="s">
        <v>21</v>
      </c>
      <c r="F158" s="245" t="s">
        <v>402</v>
      </c>
      <c r="G158" s="243"/>
      <c r="H158" s="246">
        <v>8.0999999999999996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AT158" s="252" t="s">
        <v>187</v>
      </c>
      <c r="AU158" s="252" t="s">
        <v>84</v>
      </c>
      <c r="AV158" s="12" t="s">
        <v>84</v>
      </c>
      <c r="AW158" s="12" t="s">
        <v>37</v>
      </c>
      <c r="AX158" s="12" t="s">
        <v>82</v>
      </c>
      <c r="AY158" s="252" t="s">
        <v>178</v>
      </c>
    </row>
    <row r="159" s="1" customFormat="1" ht="16.5" customHeight="1">
      <c r="B159" s="44"/>
      <c r="C159" s="253" t="s">
        <v>405</v>
      </c>
      <c r="D159" s="253" t="s">
        <v>209</v>
      </c>
      <c r="E159" s="254" t="s">
        <v>281</v>
      </c>
      <c r="F159" s="255" t="s">
        <v>282</v>
      </c>
      <c r="G159" s="256" t="s">
        <v>192</v>
      </c>
      <c r="H159" s="257">
        <v>9.7200000000000006</v>
      </c>
      <c r="I159" s="258"/>
      <c r="J159" s="259">
        <f>ROUND(I159*H159,2)</f>
        <v>0</v>
      </c>
      <c r="K159" s="255" t="s">
        <v>199</v>
      </c>
      <c r="L159" s="260"/>
      <c r="M159" s="261" t="s">
        <v>21</v>
      </c>
      <c r="N159" s="262" t="s">
        <v>45</v>
      </c>
      <c r="O159" s="45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AR159" s="22" t="s">
        <v>212</v>
      </c>
      <c r="AT159" s="22" t="s">
        <v>209</v>
      </c>
      <c r="AU159" s="22" t="s">
        <v>84</v>
      </c>
      <c r="AY159" s="22" t="s">
        <v>178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22" t="s">
        <v>82</v>
      </c>
      <c r="BK159" s="230">
        <f>ROUND(I159*H159,2)</f>
        <v>0</v>
      </c>
      <c r="BL159" s="22" t="s">
        <v>185</v>
      </c>
      <c r="BM159" s="22" t="s">
        <v>406</v>
      </c>
    </row>
    <row r="160" s="11" customFormat="1">
      <c r="B160" s="231"/>
      <c r="C160" s="232"/>
      <c r="D160" s="233" t="s">
        <v>187</v>
      </c>
      <c r="E160" s="234" t="s">
        <v>21</v>
      </c>
      <c r="F160" s="235" t="s">
        <v>284</v>
      </c>
      <c r="G160" s="232"/>
      <c r="H160" s="234" t="s">
        <v>21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AT160" s="241" t="s">
        <v>187</v>
      </c>
      <c r="AU160" s="241" t="s">
        <v>84</v>
      </c>
      <c r="AV160" s="11" t="s">
        <v>82</v>
      </c>
      <c r="AW160" s="11" t="s">
        <v>37</v>
      </c>
      <c r="AX160" s="11" t="s">
        <v>74</v>
      </c>
      <c r="AY160" s="241" t="s">
        <v>178</v>
      </c>
    </row>
    <row r="161" s="12" customFormat="1">
      <c r="B161" s="242"/>
      <c r="C161" s="243"/>
      <c r="D161" s="233" t="s">
        <v>187</v>
      </c>
      <c r="E161" s="244" t="s">
        <v>21</v>
      </c>
      <c r="F161" s="245" t="s">
        <v>407</v>
      </c>
      <c r="G161" s="243"/>
      <c r="H161" s="246">
        <v>9.7200000000000006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AT161" s="252" t="s">
        <v>187</v>
      </c>
      <c r="AU161" s="252" t="s">
        <v>84</v>
      </c>
      <c r="AV161" s="12" t="s">
        <v>84</v>
      </c>
      <c r="AW161" s="12" t="s">
        <v>37</v>
      </c>
      <c r="AX161" s="12" t="s">
        <v>82</v>
      </c>
      <c r="AY161" s="252" t="s">
        <v>178</v>
      </c>
    </row>
    <row r="162" s="1" customFormat="1" ht="16.5" customHeight="1">
      <c r="B162" s="44"/>
      <c r="C162" s="253" t="s">
        <v>408</v>
      </c>
      <c r="D162" s="253" t="s">
        <v>209</v>
      </c>
      <c r="E162" s="254" t="s">
        <v>216</v>
      </c>
      <c r="F162" s="255" t="s">
        <v>217</v>
      </c>
      <c r="G162" s="256" t="s">
        <v>218</v>
      </c>
      <c r="H162" s="257">
        <v>32.399999999999999</v>
      </c>
      <c r="I162" s="258"/>
      <c r="J162" s="259">
        <f>ROUND(I162*H162,2)</f>
        <v>0</v>
      </c>
      <c r="K162" s="255" t="s">
        <v>199</v>
      </c>
      <c r="L162" s="260"/>
      <c r="M162" s="261" t="s">
        <v>21</v>
      </c>
      <c r="N162" s="262" t="s">
        <v>45</v>
      </c>
      <c r="O162" s="45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AR162" s="22" t="s">
        <v>212</v>
      </c>
      <c r="AT162" s="22" t="s">
        <v>209</v>
      </c>
      <c r="AU162" s="22" t="s">
        <v>84</v>
      </c>
      <c r="AY162" s="22" t="s">
        <v>178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22" t="s">
        <v>82</v>
      </c>
      <c r="BK162" s="230">
        <f>ROUND(I162*H162,2)</f>
        <v>0</v>
      </c>
      <c r="BL162" s="22" t="s">
        <v>185</v>
      </c>
      <c r="BM162" s="22" t="s">
        <v>409</v>
      </c>
    </row>
    <row r="163" s="12" customFormat="1">
      <c r="B163" s="242"/>
      <c r="C163" s="243"/>
      <c r="D163" s="233" t="s">
        <v>187</v>
      </c>
      <c r="E163" s="244" t="s">
        <v>21</v>
      </c>
      <c r="F163" s="245" t="s">
        <v>410</v>
      </c>
      <c r="G163" s="243"/>
      <c r="H163" s="246">
        <v>32.399999999999999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AT163" s="252" t="s">
        <v>187</v>
      </c>
      <c r="AU163" s="252" t="s">
        <v>84</v>
      </c>
      <c r="AV163" s="12" t="s">
        <v>84</v>
      </c>
      <c r="AW163" s="12" t="s">
        <v>37</v>
      </c>
      <c r="AX163" s="12" t="s">
        <v>82</v>
      </c>
      <c r="AY163" s="252" t="s">
        <v>178</v>
      </c>
    </row>
    <row r="164" s="1" customFormat="1" ht="25.5" customHeight="1">
      <c r="B164" s="44"/>
      <c r="C164" s="219" t="s">
        <v>411</v>
      </c>
      <c r="D164" s="219" t="s">
        <v>180</v>
      </c>
      <c r="E164" s="220" t="s">
        <v>346</v>
      </c>
      <c r="F164" s="221" t="s">
        <v>347</v>
      </c>
      <c r="G164" s="222" t="s">
        <v>224</v>
      </c>
      <c r="H164" s="223">
        <v>4</v>
      </c>
      <c r="I164" s="224"/>
      <c r="J164" s="225">
        <f>ROUND(I164*H164,2)</f>
        <v>0</v>
      </c>
      <c r="K164" s="221" t="s">
        <v>184</v>
      </c>
      <c r="L164" s="70"/>
      <c r="M164" s="226" t="s">
        <v>21</v>
      </c>
      <c r="N164" s="227" t="s">
        <v>45</v>
      </c>
      <c r="O164" s="45"/>
      <c r="P164" s="228">
        <f>O164*H164</f>
        <v>0</v>
      </c>
      <c r="Q164" s="228">
        <v>3.0000000000000001E-05</v>
      </c>
      <c r="R164" s="228">
        <f>Q164*H164</f>
        <v>0.00012</v>
      </c>
      <c r="S164" s="228">
        <v>0</v>
      </c>
      <c r="T164" s="229">
        <f>S164*H164</f>
        <v>0</v>
      </c>
      <c r="AR164" s="22" t="s">
        <v>185</v>
      </c>
      <c r="AT164" s="22" t="s">
        <v>180</v>
      </c>
      <c r="AU164" s="22" t="s">
        <v>84</v>
      </c>
      <c r="AY164" s="22" t="s">
        <v>178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22" t="s">
        <v>82</v>
      </c>
      <c r="BK164" s="230">
        <f>ROUND(I164*H164,2)</f>
        <v>0</v>
      </c>
      <c r="BL164" s="22" t="s">
        <v>185</v>
      </c>
      <c r="BM164" s="22" t="s">
        <v>412</v>
      </c>
    </row>
    <row r="165" s="12" customFormat="1">
      <c r="B165" s="242"/>
      <c r="C165" s="243"/>
      <c r="D165" s="233" t="s">
        <v>187</v>
      </c>
      <c r="E165" s="244" t="s">
        <v>21</v>
      </c>
      <c r="F165" s="245" t="s">
        <v>185</v>
      </c>
      <c r="G165" s="243"/>
      <c r="H165" s="246">
        <v>4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AT165" s="252" t="s">
        <v>187</v>
      </c>
      <c r="AU165" s="252" t="s">
        <v>84</v>
      </c>
      <c r="AV165" s="12" t="s">
        <v>84</v>
      </c>
      <c r="AW165" s="12" t="s">
        <v>37</v>
      </c>
      <c r="AX165" s="12" t="s">
        <v>82</v>
      </c>
      <c r="AY165" s="252" t="s">
        <v>178</v>
      </c>
    </row>
    <row r="166" s="1" customFormat="1" ht="16.5" customHeight="1">
      <c r="B166" s="44"/>
      <c r="C166" s="253" t="s">
        <v>413</v>
      </c>
      <c r="D166" s="253" t="s">
        <v>209</v>
      </c>
      <c r="E166" s="254" t="s">
        <v>350</v>
      </c>
      <c r="F166" s="255" t="s">
        <v>351</v>
      </c>
      <c r="G166" s="256" t="s">
        <v>224</v>
      </c>
      <c r="H166" s="257">
        <v>4</v>
      </c>
      <c r="I166" s="258"/>
      <c r="J166" s="259">
        <f>ROUND(I166*H166,2)</f>
        <v>0</v>
      </c>
      <c r="K166" s="255" t="s">
        <v>199</v>
      </c>
      <c r="L166" s="260"/>
      <c r="M166" s="261" t="s">
        <v>21</v>
      </c>
      <c r="N166" s="262" t="s">
        <v>45</v>
      </c>
      <c r="O166" s="45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AR166" s="22" t="s">
        <v>212</v>
      </c>
      <c r="AT166" s="22" t="s">
        <v>209</v>
      </c>
      <c r="AU166" s="22" t="s">
        <v>84</v>
      </c>
      <c r="AY166" s="22" t="s">
        <v>178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22" t="s">
        <v>82</v>
      </c>
      <c r="BK166" s="230">
        <f>ROUND(I166*H166,2)</f>
        <v>0</v>
      </c>
      <c r="BL166" s="22" t="s">
        <v>185</v>
      </c>
      <c r="BM166" s="22" t="s">
        <v>414</v>
      </c>
    </row>
    <row r="167" s="12" customFormat="1">
      <c r="B167" s="242"/>
      <c r="C167" s="243"/>
      <c r="D167" s="233" t="s">
        <v>187</v>
      </c>
      <c r="E167" s="244" t="s">
        <v>21</v>
      </c>
      <c r="F167" s="245" t="s">
        <v>185</v>
      </c>
      <c r="G167" s="243"/>
      <c r="H167" s="246">
        <v>4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AT167" s="252" t="s">
        <v>187</v>
      </c>
      <c r="AU167" s="252" t="s">
        <v>84</v>
      </c>
      <c r="AV167" s="12" t="s">
        <v>84</v>
      </c>
      <c r="AW167" s="12" t="s">
        <v>37</v>
      </c>
      <c r="AX167" s="12" t="s">
        <v>82</v>
      </c>
      <c r="AY167" s="252" t="s">
        <v>178</v>
      </c>
    </row>
    <row r="168" s="1" customFormat="1" ht="16.5" customHeight="1">
      <c r="B168" s="44"/>
      <c r="C168" s="253" t="s">
        <v>415</v>
      </c>
      <c r="D168" s="253" t="s">
        <v>209</v>
      </c>
      <c r="E168" s="254" t="s">
        <v>354</v>
      </c>
      <c r="F168" s="255" t="s">
        <v>355</v>
      </c>
      <c r="G168" s="256" t="s">
        <v>218</v>
      </c>
      <c r="H168" s="257">
        <v>12</v>
      </c>
      <c r="I168" s="258"/>
      <c r="J168" s="259">
        <f>ROUND(I168*H168,2)</f>
        <v>0</v>
      </c>
      <c r="K168" s="255" t="s">
        <v>199</v>
      </c>
      <c r="L168" s="260"/>
      <c r="M168" s="261" t="s">
        <v>21</v>
      </c>
      <c r="N168" s="262" t="s">
        <v>45</v>
      </c>
      <c r="O168" s="45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AR168" s="22" t="s">
        <v>212</v>
      </c>
      <c r="AT168" s="22" t="s">
        <v>209</v>
      </c>
      <c r="AU168" s="22" t="s">
        <v>84</v>
      </c>
      <c r="AY168" s="22" t="s">
        <v>178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22" t="s">
        <v>82</v>
      </c>
      <c r="BK168" s="230">
        <f>ROUND(I168*H168,2)</f>
        <v>0</v>
      </c>
      <c r="BL168" s="22" t="s">
        <v>185</v>
      </c>
      <c r="BM168" s="22" t="s">
        <v>416</v>
      </c>
    </row>
    <row r="169" s="12" customFormat="1">
      <c r="B169" s="242"/>
      <c r="C169" s="243"/>
      <c r="D169" s="233" t="s">
        <v>187</v>
      </c>
      <c r="E169" s="244" t="s">
        <v>21</v>
      </c>
      <c r="F169" s="245" t="s">
        <v>417</v>
      </c>
      <c r="G169" s="243"/>
      <c r="H169" s="246">
        <v>12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AT169" s="252" t="s">
        <v>187</v>
      </c>
      <c r="AU169" s="252" t="s">
        <v>84</v>
      </c>
      <c r="AV169" s="12" t="s">
        <v>84</v>
      </c>
      <c r="AW169" s="12" t="s">
        <v>37</v>
      </c>
      <c r="AX169" s="12" t="s">
        <v>82</v>
      </c>
      <c r="AY169" s="252" t="s">
        <v>178</v>
      </c>
    </row>
    <row r="170" s="1" customFormat="1" ht="25.5" customHeight="1">
      <c r="B170" s="44"/>
      <c r="C170" s="219" t="s">
        <v>418</v>
      </c>
      <c r="D170" s="219" t="s">
        <v>180</v>
      </c>
      <c r="E170" s="220" t="s">
        <v>292</v>
      </c>
      <c r="F170" s="221" t="s">
        <v>293</v>
      </c>
      <c r="G170" s="222" t="s">
        <v>192</v>
      </c>
      <c r="H170" s="223">
        <v>8.0999999999999996</v>
      </c>
      <c r="I170" s="224"/>
      <c r="J170" s="225">
        <f>ROUND(I170*H170,2)</f>
        <v>0</v>
      </c>
      <c r="K170" s="221" t="s">
        <v>184</v>
      </c>
      <c r="L170" s="70"/>
      <c r="M170" s="226" t="s">
        <v>21</v>
      </c>
      <c r="N170" s="227" t="s">
        <v>45</v>
      </c>
      <c r="O170" s="45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AR170" s="22" t="s">
        <v>185</v>
      </c>
      <c r="AT170" s="22" t="s">
        <v>180</v>
      </c>
      <c r="AU170" s="22" t="s">
        <v>84</v>
      </c>
      <c r="AY170" s="22" t="s">
        <v>178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22" t="s">
        <v>82</v>
      </c>
      <c r="BK170" s="230">
        <f>ROUND(I170*H170,2)</f>
        <v>0</v>
      </c>
      <c r="BL170" s="22" t="s">
        <v>185</v>
      </c>
      <c r="BM170" s="22" t="s">
        <v>419</v>
      </c>
    </row>
    <row r="171" s="12" customFormat="1">
      <c r="B171" s="242"/>
      <c r="C171" s="243"/>
      <c r="D171" s="233" t="s">
        <v>187</v>
      </c>
      <c r="E171" s="244" t="s">
        <v>21</v>
      </c>
      <c r="F171" s="245" t="s">
        <v>402</v>
      </c>
      <c r="G171" s="243"/>
      <c r="H171" s="246">
        <v>8.0999999999999996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AT171" s="252" t="s">
        <v>187</v>
      </c>
      <c r="AU171" s="252" t="s">
        <v>84</v>
      </c>
      <c r="AV171" s="12" t="s">
        <v>84</v>
      </c>
      <c r="AW171" s="12" t="s">
        <v>37</v>
      </c>
      <c r="AX171" s="12" t="s">
        <v>82</v>
      </c>
      <c r="AY171" s="252" t="s">
        <v>178</v>
      </c>
    </row>
    <row r="172" s="1" customFormat="1" ht="16.5" customHeight="1">
      <c r="B172" s="44"/>
      <c r="C172" s="253" t="s">
        <v>420</v>
      </c>
      <c r="D172" s="253" t="s">
        <v>209</v>
      </c>
      <c r="E172" s="254" t="s">
        <v>361</v>
      </c>
      <c r="F172" s="255" t="s">
        <v>362</v>
      </c>
      <c r="G172" s="256" t="s">
        <v>235</v>
      </c>
      <c r="H172" s="257">
        <v>1.613</v>
      </c>
      <c r="I172" s="258"/>
      <c r="J172" s="259">
        <f>ROUND(I172*H172,2)</f>
        <v>0</v>
      </c>
      <c r="K172" s="255" t="s">
        <v>199</v>
      </c>
      <c r="L172" s="260"/>
      <c r="M172" s="261" t="s">
        <v>21</v>
      </c>
      <c r="N172" s="262" t="s">
        <v>45</v>
      </c>
      <c r="O172" s="45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AR172" s="22" t="s">
        <v>212</v>
      </c>
      <c r="AT172" s="22" t="s">
        <v>209</v>
      </c>
      <c r="AU172" s="22" t="s">
        <v>84</v>
      </c>
      <c r="AY172" s="22" t="s">
        <v>178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22" t="s">
        <v>82</v>
      </c>
      <c r="BK172" s="230">
        <f>ROUND(I172*H172,2)</f>
        <v>0</v>
      </c>
      <c r="BL172" s="22" t="s">
        <v>185</v>
      </c>
      <c r="BM172" s="22" t="s">
        <v>421</v>
      </c>
    </row>
    <row r="173" s="12" customFormat="1">
      <c r="B173" s="242"/>
      <c r="C173" s="243"/>
      <c r="D173" s="233" t="s">
        <v>187</v>
      </c>
      <c r="E173" s="244" t="s">
        <v>21</v>
      </c>
      <c r="F173" s="245" t="s">
        <v>422</v>
      </c>
      <c r="G173" s="243"/>
      <c r="H173" s="246">
        <v>1.613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AT173" s="252" t="s">
        <v>187</v>
      </c>
      <c r="AU173" s="252" t="s">
        <v>84</v>
      </c>
      <c r="AV173" s="12" t="s">
        <v>84</v>
      </c>
      <c r="AW173" s="12" t="s">
        <v>37</v>
      </c>
      <c r="AX173" s="12" t="s">
        <v>82</v>
      </c>
      <c r="AY173" s="252" t="s">
        <v>178</v>
      </c>
    </row>
    <row r="174" s="1" customFormat="1" ht="25.5" customHeight="1">
      <c r="B174" s="44"/>
      <c r="C174" s="219" t="s">
        <v>423</v>
      </c>
      <c r="D174" s="219" t="s">
        <v>180</v>
      </c>
      <c r="E174" s="220" t="s">
        <v>260</v>
      </c>
      <c r="F174" s="221" t="s">
        <v>261</v>
      </c>
      <c r="G174" s="222" t="s">
        <v>235</v>
      </c>
      <c r="H174" s="223">
        <v>1.613</v>
      </c>
      <c r="I174" s="224"/>
      <c r="J174" s="225">
        <f>ROUND(I174*H174,2)</f>
        <v>0</v>
      </c>
      <c r="K174" s="221" t="s">
        <v>184</v>
      </c>
      <c r="L174" s="70"/>
      <c r="M174" s="226" t="s">
        <v>21</v>
      </c>
      <c r="N174" s="227" t="s">
        <v>45</v>
      </c>
      <c r="O174" s="45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AR174" s="22" t="s">
        <v>185</v>
      </c>
      <c r="AT174" s="22" t="s">
        <v>180</v>
      </c>
      <c r="AU174" s="22" t="s">
        <v>84</v>
      </c>
      <c r="AY174" s="22" t="s">
        <v>178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22" t="s">
        <v>82</v>
      </c>
      <c r="BK174" s="230">
        <f>ROUND(I174*H174,2)</f>
        <v>0</v>
      </c>
      <c r="BL174" s="22" t="s">
        <v>185</v>
      </c>
      <c r="BM174" s="22" t="s">
        <v>424</v>
      </c>
    </row>
    <row r="175" s="11" customFormat="1">
      <c r="B175" s="231"/>
      <c r="C175" s="232"/>
      <c r="D175" s="233" t="s">
        <v>187</v>
      </c>
      <c r="E175" s="234" t="s">
        <v>21</v>
      </c>
      <c r="F175" s="235" t="s">
        <v>371</v>
      </c>
      <c r="G175" s="232"/>
      <c r="H175" s="234" t="s">
        <v>21</v>
      </c>
      <c r="I175" s="236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AT175" s="241" t="s">
        <v>187</v>
      </c>
      <c r="AU175" s="241" t="s">
        <v>84</v>
      </c>
      <c r="AV175" s="11" t="s">
        <v>82</v>
      </c>
      <c r="AW175" s="11" t="s">
        <v>37</v>
      </c>
      <c r="AX175" s="11" t="s">
        <v>74</v>
      </c>
      <c r="AY175" s="241" t="s">
        <v>178</v>
      </c>
    </row>
    <row r="176" s="12" customFormat="1">
      <c r="B176" s="242"/>
      <c r="C176" s="243"/>
      <c r="D176" s="233" t="s">
        <v>187</v>
      </c>
      <c r="E176" s="244" t="s">
        <v>21</v>
      </c>
      <c r="F176" s="245" t="s">
        <v>425</v>
      </c>
      <c r="G176" s="243"/>
      <c r="H176" s="246">
        <v>1.613</v>
      </c>
      <c r="I176" s="247"/>
      <c r="J176" s="243"/>
      <c r="K176" s="243"/>
      <c r="L176" s="248"/>
      <c r="M176" s="263"/>
      <c r="N176" s="264"/>
      <c r="O176" s="264"/>
      <c r="P176" s="264"/>
      <c r="Q176" s="264"/>
      <c r="R176" s="264"/>
      <c r="S176" s="264"/>
      <c r="T176" s="265"/>
      <c r="AT176" s="252" t="s">
        <v>187</v>
      </c>
      <c r="AU176" s="252" t="s">
        <v>84</v>
      </c>
      <c r="AV176" s="12" t="s">
        <v>84</v>
      </c>
      <c r="AW176" s="12" t="s">
        <v>37</v>
      </c>
      <c r="AX176" s="12" t="s">
        <v>82</v>
      </c>
      <c r="AY176" s="252" t="s">
        <v>178</v>
      </c>
    </row>
    <row r="177" s="1" customFormat="1" ht="6.96" customHeight="1">
      <c r="B177" s="65"/>
      <c r="C177" s="66"/>
      <c r="D177" s="66"/>
      <c r="E177" s="66"/>
      <c r="F177" s="66"/>
      <c r="G177" s="66"/>
      <c r="H177" s="66"/>
      <c r="I177" s="164"/>
      <c r="J177" s="66"/>
      <c r="K177" s="66"/>
      <c r="L177" s="70"/>
    </row>
  </sheetData>
  <sheetProtection sheet="1" autoFilter="0" formatColumns="0" formatRows="0" objects="1" scenarios="1" spinCount="100000" saltValue="vD/4SsQTG3wYmspcxfeH+s6V6LCfeWw/iMrMLFIsuJaziYZTkqQp7vBtjYHI47x189fssbEfAm9gchcOGpoaVw==" hashValue="flxNOwqNbzpQVmYVipBgWeR6GXaMC71HWfHrqIt3TfyCEmWHpPvz7qipa0/pZGkdVucMzHlXApzDfZvvJ57vnQ==" algorithmName="SHA-512" password="CC35"/>
  <autoFilter ref="C79:K176"/>
  <mergeCells count="10">
    <mergeCell ref="E7:H7"/>
    <mergeCell ref="E9:H9"/>
    <mergeCell ref="E24:H24"/>
    <mergeCell ref="E45:H45"/>
    <mergeCell ref="E47:H47"/>
    <mergeCell ref="J51:J52"/>
    <mergeCell ref="E70:H70"/>
    <mergeCell ref="E72:H72"/>
    <mergeCell ref="G1:H1"/>
    <mergeCell ref="L2:V2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146</v>
      </c>
      <c r="G1" s="137" t="s">
        <v>147</v>
      </c>
      <c r="H1" s="137"/>
      <c r="I1" s="138"/>
      <c r="J1" s="137" t="s">
        <v>148</v>
      </c>
      <c r="K1" s="136" t="s">
        <v>149</v>
      </c>
      <c r="L1" s="137" t="s">
        <v>150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99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84</v>
      </c>
    </row>
    <row r="4" ht="36.96" customHeight="1">
      <c r="B4" s="26"/>
      <c r="C4" s="27"/>
      <c r="D4" s="28" t="s">
        <v>151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Rekonstrukce zahrady mateřské školky, MŠ Harmonie, Zlepšovatelů 1502/27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152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426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4" t="s">
        <v>25</v>
      </c>
      <c r="J12" s="145" t="str">
        <f>'Rekapitulace stavby'!AN8</f>
        <v>6. 12. 2018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4" t="s">
        <v>28</v>
      </c>
      <c r="J14" s="33" t="s">
        <v>29</v>
      </c>
      <c r="K14" s="49"/>
    </row>
    <row r="15" s="1" customFormat="1" ht="18" customHeight="1">
      <c r="B15" s="44"/>
      <c r="C15" s="45"/>
      <c r="D15" s="45"/>
      <c r="E15" s="33" t="s">
        <v>30</v>
      </c>
      <c r="F15" s="45"/>
      <c r="G15" s="45"/>
      <c r="H15" s="45"/>
      <c r="I15" s="144" t="s">
        <v>31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32</v>
      </c>
      <c r="E17" s="45"/>
      <c r="F17" s="45"/>
      <c r="G17" s="45"/>
      <c r="H17" s="45"/>
      <c r="I17" s="144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31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34</v>
      </c>
      <c r="E20" s="45"/>
      <c r="F20" s="45"/>
      <c r="G20" s="45"/>
      <c r="H20" s="45"/>
      <c r="I20" s="144" t="s">
        <v>28</v>
      </c>
      <c r="J20" s="33" t="s">
        <v>35</v>
      </c>
      <c r="K20" s="49"/>
    </row>
    <row r="21" s="1" customFormat="1" ht="18" customHeight="1">
      <c r="B21" s="44"/>
      <c r="C21" s="45"/>
      <c r="D21" s="45"/>
      <c r="E21" s="33" t="s">
        <v>36</v>
      </c>
      <c r="F21" s="45"/>
      <c r="G21" s="45"/>
      <c r="H21" s="45"/>
      <c r="I21" s="144" t="s">
        <v>31</v>
      </c>
      <c r="J21" s="33" t="s">
        <v>21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21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40</v>
      </c>
      <c r="E27" s="45"/>
      <c r="F27" s="45"/>
      <c r="G27" s="45"/>
      <c r="H27" s="45"/>
      <c r="I27" s="142"/>
      <c r="J27" s="153">
        <f>ROUND(J79,2)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42</v>
      </c>
      <c r="G29" s="45"/>
      <c r="H29" s="45"/>
      <c r="I29" s="154" t="s">
        <v>41</v>
      </c>
      <c r="J29" s="50" t="s">
        <v>43</v>
      </c>
      <c r="K29" s="49"/>
    </row>
    <row r="30" s="1" customFormat="1" ht="14.4" customHeight="1">
      <c r="B30" s="44"/>
      <c r="C30" s="45"/>
      <c r="D30" s="53" t="s">
        <v>44</v>
      </c>
      <c r="E30" s="53" t="s">
        <v>45</v>
      </c>
      <c r="F30" s="155">
        <f>ROUND(SUM(BE79:BE94), 2)</f>
        <v>0</v>
      </c>
      <c r="G30" s="45"/>
      <c r="H30" s="45"/>
      <c r="I30" s="156">
        <v>0.20999999999999999</v>
      </c>
      <c r="J30" s="155">
        <f>ROUND(ROUND((SUM(BE79:BE94)), 2)*I30, 2)</f>
        <v>0</v>
      </c>
      <c r="K30" s="49"/>
    </row>
    <row r="31" s="1" customFormat="1" ht="14.4" customHeight="1">
      <c r="B31" s="44"/>
      <c r="C31" s="45"/>
      <c r="D31" s="45"/>
      <c r="E31" s="53" t="s">
        <v>46</v>
      </c>
      <c r="F31" s="155">
        <f>ROUND(SUM(BF79:BF94), 2)</f>
        <v>0</v>
      </c>
      <c r="G31" s="45"/>
      <c r="H31" s="45"/>
      <c r="I31" s="156">
        <v>0.14999999999999999</v>
      </c>
      <c r="J31" s="155">
        <f>ROUND(ROUND((SUM(BF79:BF94)),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47</v>
      </c>
      <c r="F32" s="155">
        <f>ROUND(SUM(BG79:BG94),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48</v>
      </c>
      <c r="F33" s="155">
        <f>ROUND(SUM(BH79:BH94),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49</v>
      </c>
      <c r="F34" s="155">
        <f>ROUND(SUM(BI79:BI94),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50</v>
      </c>
      <c r="E36" s="96"/>
      <c r="F36" s="96"/>
      <c r="G36" s="159" t="s">
        <v>51</v>
      </c>
      <c r="H36" s="160" t="s">
        <v>52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154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Rekonstrukce zahrady mateřské školky, MŠ Harmonie, Zlepšovatelů 1502/27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152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06 - Balanční kladina Z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číslo parcely 245/4</v>
      </c>
      <c r="G49" s="45"/>
      <c r="H49" s="45"/>
      <c r="I49" s="144" t="s">
        <v>25</v>
      </c>
      <c r="J49" s="145" t="str">
        <f>IF(J12="","",J12)</f>
        <v>6. 12. 2018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MŠ Harmonie</v>
      </c>
      <c r="G51" s="45"/>
      <c r="H51" s="45"/>
      <c r="I51" s="144" t="s">
        <v>34</v>
      </c>
      <c r="J51" s="42" t="str">
        <f>E21</f>
        <v>Ing. Dagmar Rudolfová, Ing. Miroslava Najman</v>
      </c>
      <c r="K51" s="49"/>
    </row>
    <row r="52" s="1" customFormat="1" ht="14.4" customHeight="1">
      <c r="B52" s="44"/>
      <c r="C52" s="38" t="s">
        <v>32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155</v>
      </c>
      <c r="D54" s="157"/>
      <c r="E54" s="157"/>
      <c r="F54" s="157"/>
      <c r="G54" s="157"/>
      <c r="H54" s="157"/>
      <c r="I54" s="171"/>
      <c r="J54" s="172" t="s">
        <v>156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157</v>
      </c>
      <c r="D56" s="45"/>
      <c r="E56" s="45"/>
      <c r="F56" s="45"/>
      <c r="G56" s="45"/>
      <c r="H56" s="45"/>
      <c r="I56" s="142"/>
      <c r="J56" s="153">
        <f>J79</f>
        <v>0</v>
      </c>
      <c r="K56" s="49"/>
      <c r="AU56" s="22" t="s">
        <v>158</v>
      </c>
    </row>
    <row r="57" s="7" customFormat="1" ht="24.96" customHeight="1">
      <c r="B57" s="175"/>
      <c r="C57" s="176"/>
      <c r="D57" s="177" t="s">
        <v>159</v>
      </c>
      <c r="E57" s="178"/>
      <c r="F57" s="178"/>
      <c r="G57" s="178"/>
      <c r="H57" s="178"/>
      <c r="I57" s="179"/>
      <c r="J57" s="180">
        <f>J80</f>
        <v>0</v>
      </c>
      <c r="K57" s="181"/>
    </row>
    <row r="58" s="8" customFormat="1" ht="19.92" customHeight="1">
      <c r="B58" s="182"/>
      <c r="C58" s="183"/>
      <c r="D58" s="184" t="s">
        <v>160</v>
      </c>
      <c r="E58" s="185"/>
      <c r="F58" s="185"/>
      <c r="G58" s="185"/>
      <c r="H58" s="185"/>
      <c r="I58" s="186"/>
      <c r="J58" s="187">
        <f>J81</f>
        <v>0</v>
      </c>
      <c r="K58" s="188"/>
    </row>
    <row r="59" s="8" customFormat="1" ht="19.92" customHeight="1">
      <c r="B59" s="182"/>
      <c r="C59" s="183"/>
      <c r="D59" s="184" t="s">
        <v>266</v>
      </c>
      <c r="E59" s="185"/>
      <c r="F59" s="185"/>
      <c r="G59" s="185"/>
      <c r="H59" s="185"/>
      <c r="I59" s="186"/>
      <c r="J59" s="187">
        <f>J90</f>
        <v>0</v>
      </c>
      <c r="K59" s="188"/>
    </row>
    <row r="60" s="1" customFormat="1" ht="21.84" customHeight="1">
      <c r="B60" s="44"/>
      <c r="C60" s="45"/>
      <c r="D60" s="45"/>
      <c r="E60" s="45"/>
      <c r="F60" s="45"/>
      <c r="G60" s="45"/>
      <c r="H60" s="45"/>
      <c r="I60" s="142"/>
      <c r="J60" s="45"/>
      <c r="K60" s="49"/>
    </row>
    <row r="61" s="1" customFormat="1" ht="6.96" customHeight="1">
      <c r="B61" s="65"/>
      <c r="C61" s="66"/>
      <c r="D61" s="66"/>
      <c r="E61" s="66"/>
      <c r="F61" s="66"/>
      <c r="G61" s="66"/>
      <c r="H61" s="66"/>
      <c r="I61" s="164"/>
      <c r="J61" s="66"/>
      <c r="K61" s="67"/>
    </row>
    <row r="65" s="1" customFormat="1" ht="6.96" customHeight="1">
      <c r="B65" s="68"/>
      <c r="C65" s="69"/>
      <c r="D65" s="69"/>
      <c r="E65" s="69"/>
      <c r="F65" s="69"/>
      <c r="G65" s="69"/>
      <c r="H65" s="69"/>
      <c r="I65" s="167"/>
      <c r="J65" s="69"/>
      <c r="K65" s="69"/>
      <c r="L65" s="70"/>
    </row>
    <row r="66" s="1" customFormat="1" ht="36.96" customHeight="1">
      <c r="B66" s="44"/>
      <c r="C66" s="71" t="s">
        <v>162</v>
      </c>
      <c r="D66" s="72"/>
      <c r="E66" s="72"/>
      <c r="F66" s="72"/>
      <c r="G66" s="72"/>
      <c r="H66" s="72"/>
      <c r="I66" s="189"/>
      <c r="J66" s="72"/>
      <c r="K66" s="72"/>
      <c r="L66" s="70"/>
    </row>
    <row r="67" s="1" customFormat="1" ht="6.96" customHeight="1">
      <c r="B67" s="44"/>
      <c r="C67" s="72"/>
      <c r="D67" s="72"/>
      <c r="E67" s="72"/>
      <c r="F67" s="72"/>
      <c r="G67" s="72"/>
      <c r="H67" s="72"/>
      <c r="I67" s="189"/>
      <c r="J67" s="72"/>
      <c r="K67" s="72"/>
      <c r="L67" s="70"/>
    </row>
    <row r="68" s="1" customFormat="1" ht="14.4" customHeight="1">
      <c r="B68" s="44"/>
      <c r="C68" s="74" t="s">
        <v>18</v>
      </c>
      <c r="D68" s="72"/>
      <c r="E68" s="72"/>
      <c r="F68" s="72"/>
      <c r="G68" s="72"/>
      <c r="H68" s="72"/>
      <c r="I68" s="189"/>
      <c r="J68" s="72"/>
      <c r="K68" s="72"/>
      <c r="L68" s="70"/>
    </row>
    <row r="69" s="1" customFormat="1" ht="16.5" customHeight="1">
      <c r="B69" s="44"/>
      <c r="C69" s="72"/>
      <c r="D69" s="72"/>
      <c r="E69" s="190" t="str">
        <f>E7</f>
        <v>Rekonstrukce zahrady mateřské školky, MŠ Harmonie, Zlepšovatelů 1502/27</v>
      </c>
      <c r="F69" s="74"/>
      <c r="G69" s="74"/>
      <c r="H69" s="74"/>
      <c r="I69" s="189"/>
      <c r="J69" s="72"/>
      <c r="K69" s="72"/>
      <c r="L69" s="70"/>
    </row>
    <row r="70" s="1" customFormat="1" ht="14.4" customHeight="1">
      <c r="B70" s="44"/>
      <c r="C70" s="74" t="s">
        <v>152</v>
      </c>
      <c r="D70" s="72"/>
      <c r="E70" s="72"/>
      <c r="F70" s="72"/>
      <c r="G70" s="72"/>
      <c r="H70" s="72"/>
      <c r="I70" s="189"/>
      <c r="J70" s="72"/>
      <c r="K70" s="72"/>
      <c r="L70" s="70"/>
    </row>
    <row r="71" s="1" customFormat="1" ht="17.25" customHeight="1">
      <c r="B71" s="44"/>
      <c r="C71" s="72"/>
      <c r="D71" s="72"/>
      <c r="E71" s="80" t="str">
        <f>E9</f>
        <v>06 - Balanční kladina Z</v>
      </c>
      <c r="F71" s="72"/>
      <c r="G71" s="72"/>
      <c r="H71" s="72"/>
      <c r="I71" s="189"/>
      <c r="J71" s="72"/>
      <c r="K71" s="72"/>
      <c r="L71" s="70"/>
    </row>
    <row r="72" s="1" customFormat="1" ht="6.96" customHeight="1">
      <c r="B72" s="44"/>
      <c r="C72" s="72"/>
      <c r="D72" s="72"/>
      <c r="E72" s="72"/>
      <c r="F72" s="72"/>
      <c r="G72" s="72"/>
      <c r="H72" s="72"/>
      <c r="I72" s="189"/>
      <c r="J72" s="72"/>
      <c r="K72" s="72"/>
      <c r="L72" s="70"/>
    </row>
    <row r="73" s="1" customFormat="1" ht="18" customHeight="1">
      <c r="B73" s="44"/>
      <c r="C73" s="74" t="s">
        <v>23</v>
      </c>
      <c r="D73" s="72"/>
      <c r="E73" s="72"/>
      <c r="F73" s="191" t="str">
        <f>F12</f>
        <v>číslo parcely 245/4</v>
      </c>
      <c r="G73" s="72"/>
      <c r="H73" s="72"/>
      <c r="I73" s="192" t="s">
        <v>25</v>
      </c>
      <c r="J73" s="83" t="str">
        <f>IF(J12="","",J12)</f>
        <v>6. 12. 2018</v>
      </c>
      <c r="K73" s="72"/>
      <c r="L73" s="70"/>
    </row>
    <row r="74" s="1" customFormat="1" ht="6.96" customHeight="1">
      <c r="B74" s="44"/>
      <c r="C74" s="72"/>
      <c r="D74" s="72"/>
      <c r="E74" s="72"/>
      <c r="F74" s="72"/>
      <c r="G74" s="72"/>
      <c r="H74" s="72"/>
      <c r="I74" s="189"/>
      <c r="J74" s="72"/>
      <c r="K74" s="72"/>
      <c r="L74" s="70"/>
    </row>
    <row r="75" s="1" customFormat="1">
      <c r="B75" s="44"/>
      <c r="C75" s="74" t="s">
        <v>27</v>
      </c>
      <c r="D75" s="72"/>
      <c r="E75" s="72"/>
      <c r="F75" s="191" t="str">
        <f>E15</f>
        <v>MŠ Harmonie</v>
      </c>
      <c r="G75" s="72"/>
      <c r="H75" s="72"/>
      <c r="I75" s="192" t="s">
        <v>34</v>
      </c>
      <c r="J75" s="191" t="str">
        <f>E21</f>
        <v>Ing. Dagmar Rudolfová, Ing. Miroslava Najman</v>
      </c>
      <c r="K75" s="72"/>
      <c r="L75" s="70"/>
    </row>
    <row r="76" s="1" customFormat="1" ht="14.4" customHeight="1">
      <c r="B76" s="44"/>
      <c r="C76" s="74" t="s">
        <v>32</v>
      </c>
      <c r="D76" s="72"/>
      <c r="E76" s="72"/>
      <c r="F76" s="191" t="str">
        <f>IF(E18="","",E18)</f>
        <v/>
      </c>
      <c r="G76" s="72"/>
      <c r="H76" s="72"/>
      <c r="I76" s="189"/>
      <c r="J76" s="72"/>
      <c r="K76" s="72"/>
      <c r="L76" s="70"/>
    </row>
    <row r="77" s="1" customFormat="1" ht="10.32" customHeight="1">
      <c r="B77" s="44"/>
      <c r="C77" s="72"/>
      <c r="D77" s="72"/>
      <c r="E77" s="72"/>
      <c r="F77" s="72"/>
      <c r="G77" s="72"/>
      <c r="H77" s="72"/>
      <c r="I77" s="189"/>
      <c r="J77" s="72"/>
      <c r="K77" s="72"/>
      <c r="L77" s="70"/>
    </row>
    <row r="78" s="9" customFormat="1" ht="29.28" customHeight="1">
      <c r="B78" s="193"/>
      <c r="C78" s="194" t="s">
        <v>163</v>
      </c>
      <c r="D78" s="195" t="s">
        <v>59</v>
      </c>
      <c r="E78" s="195" t="s">
        <v>55</v>
      </c>
      <c r="F78" s="195" t="s">
        <v>164</v>
      </c>
      <c r="G78" s="195" t="s">
        <v>165</v>
      </c>
      <c r="H78" s="195" t="s">
        <v>166</v>
      </c>
      <c r="I78" s="196" t="s">
        <v>167</v>
      </c>
      <c r="J78" s="195" t="s">
        <v>156</v>
      </c>
      <c r="K78" s="197" t="s">
        <v>168</v>
      </c>
      <c r="L78" s="198"/>
      <c r="M78" s="100" t="s">
        <v>169</v>
      </c>
      <c r="N78" s="101" t="s">
        <v>44</v>
      </c>
      <c r="O78" s="101" t="s">
        <v>170</v>
      </c>
      <c r="P78" s="101" t="s">
        <v>171</v>
      </c>
      <c r="Q78" s="101" t="s">
        <v>172</v>
      </c>
      <c r="R78" s="101" t="s">
        <v>173</v>
      </c>
      <c r="S78" s="101" t="s">
        <v>174</v>
      </c>
      <c r="T78" s="102" t="s">
        <v>175</v>
      </c>
    </row>
    <row r="79" s="1" customFormat="1" ht="29.28" customHeight="1">
      <c r="B79" s="44"/>
      <c r="C79" s="106" t="s">
        <v>157</v>
      </c>
      <c r="D79" s="72"/>
      <c r="E79" s="72"/>
      <c r="F79" s="72"/>
      <c r="G79" s="72"/>
      <c r="H79" s="72"/>
      <c r="I79" s="189"/>
      <c r="J79" s="199">
        <f>BK79</f>
        <v>0</v>
      </c>
      <c r="K79" s="72"/>
      <c r="L79" s="70"/>
      <c r="M79" s="103"/>
      <c r="N79" s="104"/>
      <c r="O79" s="104"/>
      <c r="P79" s="200">
        <f>P80</f>
        <v>0</v>
      </c>
      <c r="Q79" s="104"/>
      <c r="R79" s="200">
        <f>R80</f>
        <v>8.9999999999999992E-05</v>
      </c>
      <c r="S79" s="104"/>
      <c r="T79" s="201">
        <f>T80</f>
        <v>0</v>
      </c>
      <c r="AT79" s="22" t="s">
        <v>73</v>
      </c>
      <c r="AU79" s="22" t="s">
        <v>158</v>
      </c>
      <c r="BK79" s="202">
        <f>BK80</f>
        <v>0</v>
      </c>
    </row>
    <row r="80" s="10" customFormat="1" ht="37.44001" customHeight="1">
      <c r="B80" s="203"/>
      <c r="C80" s="204"/>
      <c r="D80" s="205" t="s">
        <v>73</v>
      </c>
      <c r="E80" s="206" t="s">
        <v>176</v>
      </c>
      <c r="F80" s="206" t="s">
        <v>177</v>
      </c>
      <c r="G80" s="204"/>
      <c r="H80" s="204"/>
      <c r="I80" s="207"/>
      <c r="J80" s="208">
        <f>BK80</f>
        <v>0</v>
      </c>
      <c r="K80" s="204"/>
      <c r="L80" s="209"/>
      <c r="M80" s="210"/>
      <c r="N80" s="211"/>
      <c r="O80" s="211"/>
      <c r="P80" s="212">
        <f>P81+P90</f>
        <v>0</v>
      </c>
      <c r="Q80" s="211"/>
      <c r="R80" s="212">
        <f>R81+R90</f>
        <v>8.9999999999999992E-05</v>
      </c>
      <c r="S80" s="211"/>
      <c r="T80" s="213">
        <f>T81+T90</f>
        <v>0</v>
      </c>
      <c r="AR80" s="214" t="s">
        <v>82</v>
      </c>
      <c r="AT80" s="215" t="s">
        <v>73</v>
      </c>
      <c r="AU80" s="215" t="s">
        <v>74</v>
      </c>
      <c r="AY80" s="214" t="s">
        <v>178</v>
      </c>
      <c r="BK80" s="216">
        <f>BK81+BK90</f>
        <v>0</v>
      </c>
    </row>
    <row r="81" s="10" customFormat="1" ht="19.92" customHeight="1">
      <c r="B81" s="203"/>
      <c r="C81" s="204"/>
      <c r="D81" s="205" t="s">
        <v>73</v>
      </c>
      <c r="E81" s="217" t="s">
        <v>82</v>
      </c>
      <c r="F81" s="217" t="s">
        <v>179</v>
      </c>
      <c r="G81" s="204"/>
      <c r="H81" s="204"/>
      <c r="I81" s="207"/>
      <c r="J81" s="218">
        <f>BK81</f>
        <v>0</v>
      </c>
      <c r="K81" s="204"/>
      <c r="L81" s="209"/>
      <c r="M81" s="210"/>
      <c r="N81" s="211"/>
      <c r="O81" s="211"/>
      <c r="P81" s="212">
        <f>SUM(P82:P89)</f>
        <v>0</v>
      </c>
      <c r="Q81" s="211"/>
      <c r="R81" s="212">
        <f>SUM(R82:R89)</f>
        <v>8.9999999999999992E-05</v>
      </c>
      <c r="S81" s="211"/>
      <c r="T81" s="213">
        <f>SUM(T82:T89)</f>
        <v>0</v>
      </c>
      <c r="AR81" s="214" t="s">
        <v>82</v>
      </c>
      <c r="AT81" s="215" t="s">
        <v>73</v>
      </c>
      <c r="AU81" s="215" t="s">
        <v>82</v>
      </c>
      <c r="AY81" s="214" t="s">
        <v>178</v>
      </c>
      <c r="BK81" s="216">
        <f>SUM(BK82:BK89)</f>
        <v>0</v>
      </c>
    </row>
    <row r="82" s="1" customFormat="1" ht="38.25" customHeight="1">
      <c r="B82" s="44"/>
      <c r="C82" s="219" t="s">
        <v>82</v>
      </c>
      <c r="D82" s="219" t="s">
        <v>180</v>
      </c>
      <c r="E82" s="220" t="s">
        <v>190</v>
      </c>
      <c r="F82" s="221" t="s">
        <v>191</v>
      </c>
      <c r="G82" s="222" t="s">
        <v>192</v>
      </c>
      <c r="H82" s="223">
        <v>3</v>
      </c>
      <c r="I82" s="224"/>
      <c r="J82" s="225">
        <f>ROUND(I82*H82,2)</f>
        <v>0</v>
      </c>
      <c r="K82" s="221" t="s">
        <v>199</v>
      </c>
      <c r="L82" s="70"/>
      <c r="M82" s="226" t="s">
        <v>21</v>
      </c>
      <c r="N82" s="227" t="s">
        <v>45</v>
      </c>
      <c r="O82" s="45"/>
      <c r="P82" s="228">
        <f>O82*H82</f>
        <v>0</v>
      </c>
      <c r="Q82" s="228">
        <v>0</v>
      </c>
      <c r="R82" s="228">
        <f>Q82*H82</f>
        <v>0</v>
      </c>
      <c r="S82" s="228">
        <v>0</v>
      </c>
      <c r="T82" s="229">
        <f>S82*H82</f>
        <v>0</v>
      </c>
      <c r="AR82" s="22" t="s">
        <v>185</v>
      </c>
      <c r="AT82" s="22" t="s">
        <v>180</v>
      </c>
      <c r="AU82" s="22" t="s">
        <v>84</v>
      </c>
      <c r="AY82" s="22" t="s">
        <v>178</v>
      </c>
      <c r="BE82" s="230">
        <f>IF(N82="základní",J82,0)</f>
        <v>0</v>
      </c>
      <c r="BF82" s="230">
        <f>IF(N82="snížená",J82,0)</f>
        <v>0</v>
      </c>
      <c r="BG82" s="230">
        <f>IF(N82="zákl. přenesená",J82,0)</f>
        <v>0</v>
      </c>
      <c r="BH82" s="230">
        <f>IF(N82="sníž. přenesená",J82,0)</f>
        <v>0</v>
      </c>
      <c r="BI82" s="230">
        <f>IF(N82="nulová",J82,0)</f>
        <v>0</v>
      </c>
      <c r="BJ82" s="22" t="s">
        <v>82</v>
      </c>
      <c r="BK82" s="230">
        <f>ROUND(I82*H82,2)</f>
        <v>0</v>
      </c>
      <c r="BL82" s="22" t="s">
        <v>185</v>
      </c>
      <c r="BM82" s="22" t="s">
        <v>427</v>
      </c>
    </row>
    <row r="83" s="11" customFormat="1">
      <c r="B83" s="231"/>
      <c r="C83" s="232"/>
      <c r="D83" s="233" t="s">
        <v>187</v>
      </c>
      <c r="E83" s="234" t="s">
        <v>21</v>
      </c>
      <c r="F83" s="235" t="s">
        <v>314</v>
      </c>
      <c r="G83" s="232"/>
      <c r="H83" s="234" t="s">
        <v>21</v>
      </c>
      <c r="I83" s="236"/>
      <c r="J83" s="232"/>
      <c r="K83" s="232"/>
      <c r="L83" s="237"/>
      <c r="M83" s="238"/>
      <c r="N83" s="239"/>
      <c r="O83" s="239"/>
      <c r="P83" s="239"/>
      <c r="Q83" s="239"/>
      <c r="R83" s="239"/>
      <c r="S83" s="239"/>
      <c r="T83" s="240"/>
      <c r="AT83" s="241" t="s">
        <v>187</v>
      </c>
      <c r="AU83" s="241" t="s">
        <v>84</v>
      </c>
      <c r="AV83" s="11" t="s">
        <v>82</v>
      </c>
      <c r="AW83" s="11" t="s">
        <v>37</v>
      </c>
      <c r="AX83" s="11" t="s">
        <v>74</v>
      </c>
      <c r="AY83" s="241" t="s">
        <v>178</v>
      </c>
    </row>
    <row r="84" s="12" customFormat="1">
      <c r="B84" s="242"/>
      <c r="C84" s="243"/>
      <c r="D84" s="233" t="s">
        <v>187</v>
      </c>
      <c r="E84" s="244" t="s">
        <v>21</v>
      </c>
      <c r="F84" s="245" t="s">
        <v>195</v>
      </c>
      <c r="G84" s="243"/>
      <c r="H84" s="246">
        <v>3</v>
      </c>
      <c r="I84" s="247"/>
      <c r="J84" s="243"/>
      <c r="K84" s="243"/>
      <c r="L84" s="248"/>
      <c r="M84" s="249"/>
      <c r="N84" s="250"/>
      <c r="O84" s="250"/>
      <c r="P84" s="250"/>
      <c r="Q84" s="250"/>
      <c r="R84" s="250"/>
      <c r="S84" s="250"/>
      <c r="T84" s="251"/>
      <c r="AT84" s="252" t="s">
        <v>187</v>
      </c>
      <c r="AU84" s="252" t="s">
        <v>84</v>
      </c>
      <c r="AV84" s="12" t="s">
        <v>84</v>
      </c>
      <c r="AW84" s="12" t="s">
        <v>37</v>
      </c>
      <c r="AX84" s="12" t="s">
        <v>82</v>
      </c>
      <c r="AY84" s="252" t="s">
        <v>178</v>
      </c>
    </row>
    <row r="85" s="1" customFormat="1" ht="25.5" customHeight="1">
      <c r="B85" s="44"/>
      <c r="C85" s="219" t="s">
        <v>84</v>
      </c>
      <c r="D85" s="219" t="s">
        <v>180</v>
      </c>
      <c r="E85" s="220" t="s">
        <v>248</v>
      </c>
      <c r="F85" s="221" t="s">
        <v>249</v>
      </c>
      <c r="G85" s="222" t="s">
        <v>192</v>
      </c>
      <c r="H85" s="223">
        <v>3</v>
      </c>
      <c r="I85" s="224"/>
      <c r="J85" s="225">
        <f>ROUND(I85*H85,2)</f>
        <v>0</v>
      </c>
      <c r="K85" s="221" t="s">
        <v>199</v>
      </c>
      <c r="L85" s="70"/>
      <c r="M85" s="226" t="s">
        <v>21</v>
      </c>
      <c r="N85" s="227" t="s">
        <v>45</v>
      </c>
      <c r="O85" s="45"/>
      <c r="P85" s="228">
        <f>O85*H85</f>
        <v>0</v>
      </c>
      <c r="Q85" s="228">
        <v>0</v>
      </c>
      <c r="R85" s="228">
        <f>Q85*H85</f>
        <v>0</v>
      </c>
      <c r="S85" s="228">
        <v>0</v>
      </c>
      <c r="T85" s="229">
        <f>S85*H85</f>
        <v>0</v>
      </c>
      <c r="AR85" s="22" t="s">
        <v>185</v>
      </c>
      <c r="AT85" s="22" t="s">
        <v>180</v>
      </c>
      <c r="AU85" s="22" t="s">
        <v>84</v>
      </c>
      <c r="AY85" s="22" t="s">
        <v>178</v>
      </c>
      <c r="BE85" s="230">
        <f>IF(N85="základní",J85,0)</f>
        <v>0</v>
      </c>
      <c r="BF85" s="230">
        <f>IF(N85="snížená",J85,0)</f>
        <v>0</v>
      </c>
      <c r="BG85" s="230">
        <f>IF(N85="zákl. přenesená",J85,0)</f>
        <v>0</v>
      </c>
      <c r="BH85" s="230">
        <f>IF(N85="sníž. přenesená",J85,0)</f>
        <v>0</v>
      </c>
      <c r="BI85" s="230">
        <f>IF(N85="nulová",J85,0)</f>
        <v>0</v>
      </c>
      <c r="BJ85" s="22" t="s">
        <v>82</v>
      </c>
      <c r="BK85" s="230">
        <f>ROUND(I85*H85,2)</f>
        <v>0</v>
      </c>
      <c r="BL85" s="22" t="s">
        <v>185</v>
      </c>
      <c r="BM85" s="22" t="s">
        <v>428</v>
      </c>
    </row>
    <row r="86" s="11" customFormat="1">
      <c r="B86" s="231"/>
      <c r="C86" s="232"/>
      <c r="D86" s="233" t="s">
        <v>187</v>
      </c>
      <c r="E86" s="234" t="s">
        <v>21</v>
      </c>
      <c r="F86" s="235" t="s">
        <v>316</v>
      </c>
      <c r="G86" s="232"/>
      <c r="H86" s="234" t="s">
        <v>21</v>
      </c>
      <c r="I86" s="236"/>
      <c r="J86" s="232"/>
      <c r="K86" s="232"/>
      <c r="L86" s="237"/>
      <c r="M86" s="238"/>
      <c r="N86" s="239"/>
      <c r="O86" s="239"/>
      <c r="P86" s="239"/>
      <c r="Q86" s="239"/>
      <c r="R86" s="239"/>
      <c r="S86" s="239"/>
      <c r="T86" s="240"/>
      <c r="AT86" s="241" t="s">
        <v>187</v>
      </c>
      <c r="AU86" s="241" t="s">
        <v>84</v>
      </c>
      <c r="AV86" s="11" t="s">
        <v>82</v>
      </c>
      <c r="AW86" s="11" t="s">
        <v>37</v>
      </c>
      <c r="AX86" s="11" t="s">
        <v>74</v>
      </c>
      <c r="AY86" s="241" t="s">
        <v>178</v>
      </c>
    </row>
    <row r="87" s="12" customFormat="1">
      <c r="B87" s="242"/>
      <c r="C87" s="243"/>
      <c r="D87" s="233" t="s">
        <v>187</v>
      </c>
      <c r="E87" s="244" t="s">
        <v>21</v>
      </c>
      <c r="F87" s="245" t="s">
        <v>195</v>
      </c>
      <c r="G87" s="243"/>
      <c r="H87" s="246">
        <v>3</v>
      </c>
      <c r="I87" s="247"/>
      <c r="J87" s="243"/>
      <c r="K87" s="243"/>
      <c r="L87" s="248"/>
      <c r="M87" s="249"/>
      <c r="N87" s="250"/>
      <c r="O87" s="250"/>
      <c r="P87" s="250"/>
      <c r="Q87" s="250"/>
      <c r="R87" s="250"/>
      <c r="S87" s="250"/>
      <c r="T87" s="251"/>
      <c r="AT87" s="252" t="s">
        <v>187</v>
      </c>
      <c r="AU87" s="252" t="s">
        <v>84</v>
      </c>
      <c r="AV87" s="12" t="s">
        <v>84</v>
      </c>
      <c r="AW87" s="12" t="s">
        <v>37</v>
      </c>
      <c r="AX87" s="12" t="s">
        <v>82</v>
      </c>
      <c r="AY87" s="252" t="s">
        <v>178</v>
      </c>
    </row>
    <row r="88" s="1" customFormat="1" ht="16.5" customHeight="1">
      <c r="B88" s="44"/>
      <c r="C88" s="253" t="s">
        <v>195</v>
      </c>
      <c r="D88" s="253" t="s">
        <v>209</v>
      </c>
      <c r="E88" s="254" t="s">
        <v>253</v>
      </c>
      <c r="F88" s="255" t="s">
        <v>254</v>
      </c>
      <c r="G88" s="256" t="s">
        <v>255</v>
      </c>
      <c r="H88" s="257">
        <v>0.089999999999999997</v>
      </c>
      <c r="I88" s="258"/>
      <c r="J88" s="259">
        <f>ROUND(I88*H88,2)</f>
        <v>0</v>
      </c>
      <c r="K88" s="255" t="s">
        <v>199</v>
      </c>
      <c r="L88" s="260"/>
      <c r="M88" s="261" t="s">
        <v>21</v>
      </c>
      <c r="N88" s="262" t="s">
        <v>45</v>
      </c>
      <c r="O88" s="45"/>
      <c r="P88" s="228">
        <f>O88*H88</f>
        <v>0</v>
      </c>
      <c r="Q88" s="228">
        <v>0.001</v>
      </c>
      <c r="R88" s="228">
        <f>Q88*H88</f>
        <v>8.9999999999999992E-05</v>
      </c>
      <c r="S88" s="228">
        <v>0</v>
      </c>
      <c r="T88" s="229">
        <f>S88*H88</f>
        <v>0</v>
      </c>
      <c r="AR88" s="22" t="s">
        <v>212</v>
      </c>
      <c r="AT88" s="22" t="s">
        <v>209</v>
      </c>
      <c r="AU88" s="22" t="s">
        <v>84</v>
      </c>
      <c r="AY88" s="22" t="s">
        <v>178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22" t="s">
        <v>82</v>
      </c>
      <c r="BK88" s="230">
        <f>ROUND(I88*H88,2)</f>
        <v>0</v>
      </c>
      <c r="BL88" s="22" t="s">
        <v>185</v>
      </c>
      <c r="BM88" s="22" t="s">
        <v>429</v>
      </c>
    </row>
    <row r="89" s="12" customFormat="1">
      <c r="B89" s="242"/>
      <c r="C89" s="243"/>
      <c r="D89" s="233" t="s">
        <v>187</v>
      </c>
      <c r="E89" s="244" t="s">
        <v>21</v>
      </c>
      <c r="F89" s="245" t="s">
        <v>318</v>
      </c>
      <c r="G89" s="243"/>
      <c r="H89" s="246">
        <v>0.089999999999999997</v>
      </c>
      <c r="I89" s="247"/>
      <c r="J89" s="243"/>
      <c r="K89" s="243"/>
      <c r="L89" s="248"/>
      <c r="M89" s="249"/>
      <c r="N89" s="250"/>
      <c r="O89" s="250"/>
      <c r="P89" s="250"/>
      <c r="Q89" s="250"/>
      <c r="R89" s="250"/>
      <c r="S89" s="250"/>
      <c r="T89" s="251"/>
      <c r="AT89" s="252" t="s">
        <v>187</v>
      </c>
      <c r="AU89" s="252" t="s">
        <v>84</v>
      </c>
      <c r="AV89" s="12" t="s">
        <v>84</v>
      </c>
      <c r="AW89" s="12" t="s">
        <v>37</v>
      </c>
      <c r="AX89" s="12" t="s">
        <v>82</v>
      </c>
      <c r="AY89" s="252" t="s">
        <v>178</v>
      </c>
    </row>
    <row r="90" s="10" customFormat="1" ht="29.88" customHeight="1">
      <c r="B90" s="203"/>
      <c r="C90" s="204"/>
      <c r="D90" s="205" t="s">
        <v>73</v>
      </c>
      <c r="E90" s="217" t="s">
        <v>232</v>
      </c>
      <c r="F90" s="217" t="s">
        <v>267</v>
      </c>
      <c r="G90" s="204"/>
      <c r="H90" s="204"/>
      <c r="I90" s="207"/>
      <c r="J90" s="218">
        <f>BK90</f>
        <v>0</v>
      </c>
      <c r="K90" s="204"/>
      <c r="L90" s="209"/>
      <c r="M90" s="210"/>
      <c r="N90" s="211"/>
      <c r="O90" s="211"/>
      <c r="P90" s="212">
        <f>SUM(P91:P94)</f>
        <v>0</v>
      </c>
      <c r="Q90" s="211"/>
      <c r="R90" s="212">
        <f>SUM(R91:R94)</f>
        <v>0</v>
      </c>
      <c r="S90" s="211"/>
      <c r="T90" s="213">
        <f>SUM(T91:T94)</f>
        <v>0</v>
      </c>
      <c r="AR90" s="214" t="s">
        <v>82</v>
      </c>
      <c r="AT90" s="215" t="s">
        <v>73</v>
      </c>
      <c r="AU90" s="215" t="s">
        <v>82</v>
      </c>
      <c r="AY90" s="214" t="s">
        <v>178</v>
      </c>
      <c r="BK90" s="216">
        <f>SUM(BK91:BK94)</f>
        <v>0</v>
      </c>
    </row>
    <row r="91" s="1" customFormat="1" ht="16.5" customHeight="1">
      <c r="B91" s="44"/>
      <c r="C91" s="219" t="s">
        <v>185</v>
      </c>
      <c r="D91" s="219" t="s">
        <v>180</v>
      </c>
      <c r="E91" s="220" t="s">
        <v>196</v>
      </c>
      <c r="F91" s="221" t="s">
        <v>430</v>
      </c>
      <c r="G91" s="222" t="s">
        <v>198</v>
      </c>
      <c r="H91" s="223">
        <v>1</v>
      </c>
      <c r="I91" s="224"/>
      <c r="J91" s="225">
        <f>ROUND(I91*H91,2)</f>
        <v>0</v>
      </c>
      <c r="K91" s="221" t="s">
        <v>199</v>
      </c>
      <c r="L91" s="70"/>
      <c r="M91" s="226" t="s">
        <v>21</v>
      </c>
      <c r="N91" s="227" t="s">
        <v>45</v>
      </c>
      <c r="O91" s="45"/>
      <c r="P91" s="228">
        <f>O91*H91</f>
        <v>0</v>
      </c>
      <c r="Q91" s="228">
        <v>0</v>
      </c>
      <c r="R91" s="228">
        <f>Q91*H91</f>
        <v>0</v>
      </c>
      <c r="S91" s="228">
        <v>0</v>
      </c>
      <c r="T91" s="229">
        <f>S91*H91</f>
        <v>0</v>
      </c>
      <c r="AR91" s="22" t="s">
        <v>185</v>
      </c>
      <c r="AT91" s="22" t="s">
        <v>180</v>
      </c>
      <c r="AU91" s="22" t="s">
        <v>84</v>
      </c>
      <c r="AY91" s="22" t="s">
        <v>178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22" t="s">
        <v>82</v>
      </c>
      <c r="BK91" s="230">
        <f>ROUND(I91*H91,2)</f>
        <v>0</v>
      </c>
      <c r="BL91" s="22" t="s">
        <v>185</v>
      </c>
      <c r="BM91" s="22" t="s">
        <v>431</v>
      </c>
    </row>
    <row r="92" s="11" customFormat="1">
      <c r="B92" s="231"/>
      <c r="C92" s="232"/>
      <c r="D92" s="233" t="s">
        <v>187</v>
      </c>
      <c r="E92" s="234" t="s">
        <v>21</v>
      </c>
      <c r="F92" s="235" t="s">
        <v>432</v>
      </c>
      <c r="G92" s="232"/>
      <c r="H92" s="234" t="s">
        <v>21</v>
      </c>
      <c r="I92" s="236"/>
      <c r="J92" s="232"/>
      <c r="K92" s="232"/>
      <c r="L92" s="237"/>
      <c r="M92" s="238"/>
      <c r="N92" s="239"/>
      <c r="O92" s="239"/>
      <c r="P92" s="239"/>
      <c r="Q92" s="239"/>
      <c r="R92" s="239"/>
      <c r="S92" s="239"/>
      <c r="T92" s="240"/>
      <c r="AT92" s="241" t="s">
        <v>187</v>
      </c>
      <c r="AU92" s="241" t="s">
        <v>84</v>
      </c>
      <c r="AV92" s="11" t="s">
        <v>82</v>
      </c>
      <c r="AW92" s="11" t="s">
        <v>37</v>
      </c>
      <c r="AX92" s="11" t="s">
        <v>74</v>
      </c>
      <c r="AY92" s="241" t="s">
        <v>178</v>
      </c>
    </row>
    <row r="93" s="11" customFormat="1">
      <c r="B93" s="231"/>
      <c r="C93" s="232"/>
      <c r="D93" s="233" t="s">
        <v>187</v>
      </c>
      <c r="E93" s="234" t="s">
        <v>21</v>
      </c>
      <c r="F93" s="235" t="s">
        <v>433</v>
      </c>
      <c r="G93" s="232"/>
      <c r="H93" s="234" t="s">
        <v>21</v>
      </c>
      <c r="I93" s="236"/>
      <c r="J93" s="232"/>
      <c r="K93" s="232"/>
      <c r="L93" s="237"/>
      <c r="M93" s="238"/>
      <c r="N93" s="239"/>
      <c r="O93" s="239"/>
      <c r="P93" s="239"/>
      <c r="Q93" s="239"/>
      <c r="R93" s="239"/>
      <c r="S93" s="239"/>
      <c r="T93" s="240"/>
      <c r="AT93" s="241" t="s">
        <v>187</v>
      </c>
      <c r="AU93" s="241" t="s">
        <v>84</v>
      </c>
      <c r="AV93" s="11" t="s">
        <v>82</v>
      </c>
      <c r="AW93" s="11" t="s">
        <v>37</v>
      </c>
      <c r="AX93" s="11" t="s">
        <v>74</v>
      </c>
      <c r="AY93" s="241" t="s">
        <v>178</v>
      </c>
    </row>
    <row r="94" s="12" customFormat="1">
      <c r="B94" s="242"/>
      <c r="C94" s="243"/>
      <c r="D94" s="233" t="s">
        <v>187</v>
      </c>
      <c r="E94" s="244" t="s">
        <v>21</v>
      </c>
      <c r="F94" s="245" t="s">
        <v>82</v>
      </c>
      <c r="G94" s="243"/>
      <c r="H94" s="246">
        <v>1</v>
      </c>
      <c r="I94" s="247"/>
      <c r="J94" s="243"/>
      <c r="K94" s="243"/>
      <c r="L94" s="248"/>
      <c r="M94" s="263"/>
      <c r="N94" s="264"/>
      <c r="O94" s="264"/>
      <c r="P94" s="264"/>
      <c r="Q94" s="264"/>
      <c r="R94" s="264"/>
      <c r="S94" s="264"/>
      <c r="T94" s="265"/>
      <c r="AT94" s="252" t="s">
        <v>187</v>
      </c>
      <c r="AU94" s="252" t="s">
        <v>84</v>
      </c>
      <c r="AV94" s="12" t="s">
        <v>84</v>
      </c>
      <c r="AW94" s="12" t="s">
        <v>37</v>
      </c>
      <c r="AX94" s="12" t="s">
        <v>82</v>
      </c>
      <c r="AY94" s="252" t="s">
        <v>178</v>
      </c>
    </row>
    <row r="95" s="1" customFormat="1" ht="6.96" customHeight="1">
      <c r="B95" s="65"/>
      <c r="C95" s="66"/>
      <c r="D95" s="66"/>
      <c r="E95" s="66"/>
      <c r="F95" s="66"/>
      <c r="G95" s="66"/>
      <c r="H95" s="66"/>
      <c r="I95" s="164"/>
      <c r="J95" s="66"/>
      <c r="K95" s="66"/>
      <c r="L95" s="70"/>
    </row>
  </sheetData>
  <sheetProtection sheet="1" autoFilter="0" formatColumns="0" formatRows="0" objects="1" scenarios="1" spinCount="100000" saltValue="ouSbc+qaOBAufiYP/y0h+a1vCwo2sFPvpMj5f9X80w43RDCg7DNE6n4wlbJWf7s8L8AaMUlTLFQC/lhKJZD2uw==" hashValue="EjAnzJnXUM/1i1g+UEQ+U0ivFenE3S1F3TcyukNwtKh7IXNEJiXH7aYZYDnlxf7BVuOmXF/+pkiChkRwkDow0g==" algorithmName="SHA-512" password="CC35"/>
  <autoFilter ref="C78:K94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146</v>
      </c>
      <c r="G1" s="137" t="s">
        <v>147</v>
      </c>
      <c r="H1" s="137"/>
      <c r="I1" s="138"/>
      <c r="J1" s="137" t="s">
        <v>148</v>
      </c>
      <c r="K1" s="136" t="s">
        <v>149</v>
      </c>
      <c r="L1" s="137" t="s">
        <v>150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102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84</v>
      </c>
    </row>
    <row r="4" ht="36.96" customHeight="1">
      <c r="B4" s="26"/>
      <c r="C4" s="27"/>
      <c r="D4" s="28" t="s">
        <v>151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Rekonstrukce zahrady mateřské školky, MŠ Harmonie, Zlepšovatelů 1502/27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152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434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4" t="s">
        <v>25</v>
      </c>
      <c r="J12" s="145" t="str">
        <f>'Rekapitulace stavby'!AN8</f>
        <v>6. 12. 2018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4" t="s">
        <v>28</v>
      </c>
      <c r="J14" s="33" t="s">
        <v>29</v>
      </c>
      <c r="K14" s="49"/>
    </row>
    <row r="15" s="1" customFormat="1" ht="18" customHeight="1">
      <c r="B15" s="44"/>
      <c r="C15" s="45"/>
      <c r="D15" s="45"/>
      <c r="E15" s="33" t="s">
        <v>30</v>
      </c>
      <c r="F15" s="45"/>
      <c r="G15" s="45"/>
      <c r="H15" s="45"/>
      <c r="I15" s="144" t="s">
        <v>31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32</v>
      </c>
      <c r="E17" s="45"/>
      <c r="F17" s="45"/>
      <c r="G17" s="45"/>
      <c r="H17" s="45"/>
      <c r="I17" s="144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31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34</v>
      </c>
      <c r="E20" s="45"/>
      <c r="F20" s="45"/>
      <c r="G20" s="45"/>
      <c r="H20" s="45"/>
      <c r="I20" s="144" t="s">
        <v>28</v>
      </c>
      <c r="J20" s="33" t="s">
        <v>35</v>
      </c>
      <c r="K20" s="49"/>
    </row>
    <row r="21" s="1" customFormat="1" ht="18" customHeight="1">
      <c r="B21" s="44"/>
      <c r="C21" s="45"/>
      <c r="D21" s="45"/>
      <c r="E21" s="33" t="s">
        <v>36</v>
      </c>
      <c r="F21" s="45"/>
      <c r="G21" s="45"/>
      <c r="H21" s="45"/>
      <c r="I21" s="144" t="s">
        <v>31</v>
      </c>
      <c r="J21" s="33" t="s">
        <v>21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21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40</v>
      </c>
      <c r="E27" s="45"/>
      <c r="F27" s="45"/>
      <c r="G27" s="45"/>
      <c r="H27" s="45"/>
      <c r="I27" s="142"/>
      <c r="J27" s="153">
        <f>ROUND(J79,2)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42</v>
      </c>
      <c r="G29" s="45"/>
      <c r="H29" s="45"/>
      <c r="I29" s="154" t="s">
        <v>41</v>
      </c>
      <c r="J29" s="50" t="s">
        <v>43</v>
      </c>
      <c r="K29" s="49"/>
    </row>
    <row r="30" s="1" customFormat="1" ht="14.4" customHeight="1">
      <c r="B30" s="44"/>
      <c r="C30" s="45"/>
      <c r="D30" s="53" t="s">
        <v>44</v>
      </c>
      <c r="E30" s="53" t="s">
        <v>45</v>
      </c>
      <c r="F30" s="155">
        <f>ROUND(SUM(BE79:BE94), 2)</f>
        <v>0</v>
      </c>
      <c r="G30" s="45"/>
      <c r="H30" s="45"/>
      <c r="I30" s="156">
        <v>0.20999999999999999</v>
      </c>
      <c r="J30" s="155">
        <f>ROUND(ROUND((SUM(BE79:BE94)), 2)*I30, 2)</f>
        <v>0</v>
      </c>
      <c r="K30" s="49"/>
    </row>
    <row r="31" s="1" customFormat="1" ht="14.4" customHeight="1">
      <c r="B31" s="44"/>
      <c r="C31" s="45"/>
      <c r="D31" s="45"/>
      <c r="E31" s="53" t="s">
        <v>46</v>
      </c>
      <c r="F31" s="155">
        <f>ROUND(SUM(BF79:BF94), 2)</f>
        <v>0</v>
      </c>
      <c r="G31" s="45"/>
      <c r="H31" s="45"/>
      <c r="I31" s="156">
        <v>0.14999999999999999</v>
      </c>
      <c r="J31" s="155">
        <f>ROUND(ROUND((SUM(BF79:BF94)),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47</v>
      </c>
      <c r="F32" s="155">
        <f>ROUND(SUM(BG79:BG94),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48</v>
      </c>
      <c r="F33" s="155">
        <f>ROUND(SUM(BH79:BH94),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49</v>
      </c>
      <c r="F34" s="155">
        <f>ROUND(SUM(BI79:BI94),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50</v>
      </c>
      <c r="E36" s="96"/>
      <c r="F36" s="96"/>
      <c r="G36" s="159" t="s">
        <v>51</v>
      </c>
      <c r="H36" s="160" t="s">
        <v>52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154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Rekonstrukce zahrady mateřské školky, MŠ Harmonie, Zlepšovatelů 1502/27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152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07 - Zvonkohra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číslo parcely 245/4</v>
      </c>
      <c r="G49" s="45"/>
      <c r="H49" s="45"/>
      <c r="I49" s="144" t="s">
        <v>25</v>
      </c>
      <c r="J49" s="145" t="str">
        <f>IF(J12="","",J12)</f>
        <v>6. 12. 2018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MŠ Harmonie</v>
      </c>
      <c r="G51" s="45"/>
      <c r="H51" s="45"/>
      <c r="I51" s="144" t="s">
        <v>34</v>
      </c>
      <c r="J51" s="42" t="str">
        <f>E21</f>
        <v>Ing. Dagmar Rudolfová, Ing. Miroslava Najman</v>
      </c>
      <c r="K51" s="49"/>
    </row>
    <row r="52" s="1" customFormat="1" ht="14.4" customHeight="1">
      <c r="B52" s="44"/>
      <c r="C52" s="38" t="s">
        <v>32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155</v>
      </c>
      <c r="D54" s="157"/>
      <c r="E54" s="157"/>
      <c r="F54" s="157"/>
      <c r="G54" s="157"/>
      <c r="H54" s="157"/>
      <c r="I54" s="171"/>
      <c r="J54" s="172" t="s">
        <v>156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157</v>
      </c>
      <c r="D56" s="45"/>
      <c r="E56" s="45"/>
      <c r="F56" s="45"/>
      <c r="G56" s="45"/>
      <c r="H56" s="45"/>
      <c r="I56" s="142"/>
      <c r="J56" s="153">
        <f>J79</f>
        <v>0</v>
      </c>
      <c r="K56" s="49"/>
      <c r="AU56" s="22" t="s">
        <v>158</v>
      </c>
    </row>
    <row r="57" s="7" customFormat="1" ht="24.96" customHeight="1">
      <c r="B57" s="175"/>
      <c r="C57" s="176"/>
      <c r="D57" s="177" t="s">
        <v>159</v>
      </c>
      <c r="E57" s="178"/>
      <c r="F57" s="178"/>
      <c r="G57" s="178"/>
      <c r="H57" s="178"/>
      <c r="I57" s="179"/>
      <c r="J57" s="180">
        <f>J80</f>
        <v>0</v>
      </c>
      <c r="K57" s="181"/>
    </row>
    <row r="58" s="8" customFormat="1" ht="19.92" customHeight="1">
      <c r="B58" s="182"/>
      <c r="C58" s="183"/>
      <c r="D58" s="184" t="s">
        <v>160</v>
      </c>
      <c r="E58" s="185"/>
      <c r="F58" s="185"/>
      <c r="G58" s="185"/>
      <c r="H58" s="185"/>
      <c r="I58" s="186"/>
      <c r="J58" s="187">
        <f>J81</f>
        <v>0</v>
      </c>
      <c r="K58" s="188"/>
    </row>
    <row r="59" s="8" customFormat="1" ht="19.92" customHeight="1">
      <c r="B59" s="182"/>
      <c r="C59" s="183"/>
      <c r="D59" s="184" t="s">
        <v>266</v>
      </c>
      <c r="E59" s="185"/>
      <c r="F59" s="185"/>
      <c r="G59" s="185"/>
      <c r="H59" s="185"/>
      <c r="I59" s="186"/>
      <c r="J59" s="187">
        <f>J90</f>
        <v>0</v>
      </c>
      <c r="K59" s="188"/>
    </row>
    <row r="60" s="1" customFormat="1" ht="21.84" customHeight="1">
      <c r="B60" s="44"/>
      <c r="C60" s="45"/>
      <c r="D60" s="45"/>
      <c r="E60" s="45"/>
      <c r="F60" s="45"/>
      <c r="G60" s="45"/>
      <c r="H60" s="45"/>
      <c r="I60" s="142"/>
      <c r="J60" s="45"/>
      <c r="K60" s="49"/>
    </row>
    <row r="61" s="1" customFormat="1" ht="6.96" customHeight="1">
      <c r="B61" s="65"/>
      <c r="C61" s="66"/>
      <c r="D61" s="66"/>
      <c r="E61" s="66"/>
      <c r="F61" s="66"/>
      <c r="G61" s="66"/>
      <c r="H61" s="66"/>
      <c r="I61" s="164"/>
      <c r="J61" s="66"/>
      <c r="K61" s="67"/>
    </row>
    <row r="65" s="1" customFormat="1" ht="6.96" customHeight="1">
      <c r="B65" s="68"/>
      <c r="C65" s="69"/>
      <c r="D65" s="69"/>
      <c r="E65" s="69"/>
      <c r="F65" s="69"/>
      <c r="G65" s="69"/>
      <c r="H65" s="69"/>
      <c r="I65" s="167"/>
      <c r="J65" s="69"/>
      <c r="K65" s="69"/>
      <c r="L65" s="70"/>
    </row>
    <row r="66" s="1" customFormat="1" ht="36.96" customHeight="1">
      <c r="B66" s="44"/>
      <c r="C66" s="71" t="s">
        <v>162</v>
      </c>
      <c r="D66" s="72"/>
      <c r="E66" s="72"/>
      <c r="F66" s="72"/>
      <c r="G66" s="72"/>
      <c r="H66" s="72"/>
      <c r="I66" s="189"/>
      <c r="J66" s="72"/>
      <c r="K66" s="72"/>
      <c r="L66" s="70"/>
    </row>
    <row r="67" s="1" customFormat="1" ht="6.96" customHeight="1">
      <c r="B67" s="44"/>
      <c r="C67" s="72"/>
      <c r="D67" s="72"/>
      <c r="E67" s="72"/>
      <c r="F67" s="72"/>
      <c r="G67" s="72"/>
      <c r="H67" s="72"/>
      <c r="I67" s="189"/>
      <c r="J67" s="72"/>
      <c r="K67" s="72"/>
      <c r="L67" s="70"/>
    </row>
    <row r="68" s="1" customFormat="1" ht="14.4" customHeight="1">
      <c r="B68" s="44"/>
      <c r="C68" s="74" t="s">
        <v>18</v>
      </c>
      <c r="D68" s="72"/>
      <c r="E68" s="72"/>
      <c r="F68" s="72"/>
      <c r="G68" s="72"/>
      <c r="H68" s="72"/>
      <c r="I68" s="189"/>
      <c r="J68" s="72"/>
      <c r="K68" s="72"/>
      <c r="L68" s="70"/>
    </row>
    <row r="69" s="1" customFormat="1" ht="16.5" customHeight="1">
      <c r="B69" s="44"/>
      <c r="C69" s="72"/>
      <c r="D69" s="72"/>
      <c r="E69" s="190" t="str">
        <f>E7</f>
        <v>Rekonstrukce zahrady mateřské školky, MŠ Harmonie, Zlepšovatelů 1502/27</v>
      </c>
      <c r="F69" s="74"/>
      <c r="G69" s="74"/>
      <c r="H69" s="74"/>
      <c r="I69" s="189"/>
      <c r="J69" s="72"/>
      <c r="K69" s="72"/>
      <c r="L69" s="70"/>
    </row>
    <row r="70" s="1" customFormat="1" ht="14.4" customHeight="1">
      <c r="B70" s="44"/>
      <c r="C70" s="74" t="s">
        <v>152</v>
      </c>
      <c r="D70" s="72"/>
      <c r="E70" s="72"/>
      <c r="F70" s="72"/>
      <c r="G70" s="72"/>
      <c r="H70" s="72"/>
      <c r="I70" s="189"/>
      <c r="J70" s="72"/>
      <c r="K70" s="72"/>
      <c r="L70" s="70"/>
    </row>
    <row r="71" s="1" customFormat="1" ht="17.25" customHeight="1">
      <c r="B71" s="44"/>
      <c r="C71" s="72"/>
      <c r="D71" s="72"/>
      <c r="E71" s="80" t="str">
        <f>E9</f>
        <v>07 - Zvonkohra</v>
      </c>
      <c r="F71" s="72"/>
      <c r="G71" s="72"/>
      <c r="H71" s="72"/>
      <c r="I71" s="189"/>
      <c r="J71" s="72"/>
      <c r="K71" s="72"/>
      <c r="L71" s="70"/>
    </row>
    <row r="72" s="1" customFormat="1" ht="6.96" customHeight="1">
      <c r="B72" s="44"/>
      <c r="C72" s="72"/>
      <c r="D72" s="72"/>
      <c r="E72" s="72"/>
      <c r="F72" s="72"/>
      <c r="G72" s="72"/>
      <c r="H72" s="72"/>
      <c r="I72" s="189"/>
      <c r="J72" s="72"/>
      <c r="K72" s="72"/>
      <c r="L72" s="70"/>
    </row>
    <row r="73" s="1" customFormat="1" ht="18" customHeight="1">
      <c r="B73" s="44"/>
      <c r="C73" s="74" t="s">
        <v>23</v>
      </c>
      <c r="D73" s="72"/>
      <c r="E73" s="72"/>
      <c r="F73" s="191" t="str">
        <f>F12</f>
        <v>číslo parcely 245/4</v>
      </c>
      <c r="G73" s="72"/>
      <c r="H73" s="72"/>
      <c r="I73" s="192" t="s">
        <v>25</v>
      </c>
      <c r="J73" s="83" t="str">
        <f>IF(J12="","",J12)</f>
        <v>6. 12. 2018</v>
      </c>
      <c r="K73" s="72"/>
      <c r="L73" s="70"/>
    </row>
    <row r="74" s="1" customFormat="1" ht="6.96" customHeight="1">
      <c r="B74" s="44"/>
      <c r="C74" s="72"/>
      <c r="D74" s="72"/>
      <c r="E74" s="72"/>
      <c r="F74" s="72"/>
      <c r="G74" s="72"/>
      <c r="H74" s="72"/>
      <c r="I74" s="189"/>
      <c r="J74" s="72"/>
      <c r="K74" s="72"/>
      <c r="L74" s="70"/>
    </row>
    <row r="75" s="1" customFormat="1">
      <c r="B75" s="44"/>
      <c r="C75" s="74" t="s">
        <v>27</v>
      </c>
      <c r="D75" s="72"/>
      <c r="E75" s="72"/>
      <c r="F75" s="191" t="str">
        <f>E15</f>
        <v>MŠ Harmonie</v>
      </c>
      <c r="G75" s="72"/>
      <c r="H75" s="72"/>
      <c r="I75" s="192" t="s">
        <v>34</v>
      </c>
      <c r="J75" s="191" t="str">
        <f>E21</f>
        <v>Ing. Dagmar Rudolfová, Ing. Miroslava Najman</v>
      </c>
      <c r="K75" s="72"/>
      <c r="L75" s="70"/>
    </row>
    <row r="76" s="1" customFormat="1" ht="14.4" customHeight="1">
      <c r="B76" s="44"/>
      <c r="C76" s="74" t="s">
        <v>32</v>
      </c>
      <c r="D76" s="72"/>
      <c r="E76" s="72"/>
      <c r="F76" s="191" t="str">
        <f>IF(E18="","",E18)</f>
        <v/>
      </c>
      <c r="G76" s="72"/>
      <c r="H76" s="72"/>
      <c r="I76" s="189"/>
      <c r="J76" s="72"/>
      <c r="K76" s="72"/>
      <c r="L76" s="70"/>
    </row>
    <row r="77" s="1" customFormat="1" ht="10.32" customHeight="1">
      <c r="B77" s="44"/>
      <c r="C77" s="72"/>
      <c r="D77" s="72"/>
      <c r="E77" s="72"/>
      <c r="F77" s="72"/>
      <c r="G77" s="72"/>
      <c r="H77" s="72"/>
      <c r="I77" s="189"/>
      <c r="J77" s="72"/>
      <c r="K77" s="72"/>
      <c r="L77" s="70"/>
    </row>
    <row r="78" s="9" customFormat="1" ht="29.28" customHeight="1">
      <c r="B78" s="193"/>
      <c r="C78" s="194" t="s">
        <v>163</v>
      </c>
      <c r="D78" s="195" t="s">
        <v>59</v>
      </c>
      <c r="E78" s="195" t="s">
        <v>55</v>
      </c>
      <c r="F78" s="195" t="s">
        <v>164</v>
      </c>
      <c r="G78" s="195" t="s">
        <v>165</v>
      </c>
      <c r="H78" s="195" t="s">
        <v>166</v>
      </c>
      <c r="I78" s="196" t="s">
        <v>167</v>
      </c>
      <c r="J78" s="195" t="s">
        <v>156</v>
      </c>
      <c r="K78" s="197" t="s">
        <v>168</v>
      </c>
      <c r="L78" s="198"/>
      <c r="M78" s="100" t="s">
        <v>169</v>
      </c>
      <c r="N78" s="101" t="s">
        <v>44</v>
      </c>
      <c r="O78" s="101" t="s">
        <v>170</v>
      </c>
      <c r="P78" s="101" t="s">
        <v>171</v>
      </c>
      <c r="Q78" s="101" t="s">
        <v>172</v>
      </c>
      <c r="R78" s="101" t="s">
        <v>173</v>
      </c>
      <c r="S78" s="101" t="s">
        <v>174</v>
      </c>
      <c r="T78" s="102" t="s">
        <v>175</v>
      </c>
    </row>
    <row r="79" s="1" customFormat="1" ht="29.28" customHeight="1">
      <c r="B79" s="44"/>
      <c r="C79" s="106" t="s">
        <v>157</v>
      </c>
      <c r="D79" s="72"/>
      <c r="E79" s="72"/>
      <c r="F79" s="72"/>
      <c r="G79" s="72"/>
      <c r="H79" s="72"/>
      <c r="I79" s="189"/>
      <c r="J79" s="199">
        <f>BK79</f>
        <v>0</v>
      </c>
      <c r="K79" s="72"/>
      <c r="L79" s="70"/>
      <c r="M79" s="103"/>
      <c r="N79" s="104"/>
      <c r="O79" s="104"/>
      <c r="P79" s="200">
        <f>P80</f>
        <v>0</v>
      </c>
      <c r="Q79" s="104"/>
      <c r="R79" s="200">
        <f>R80</f>
        <v>0.00012</v>
      </c>
      <c r="S79" s="104"/>
      <c r="T79" s="201">
        <f>T80</f>
        <v>0</v>
      </c>
      <c r="AT79" s="22" t="s">
        <v>73</v>
      </c>
      <c r="AU79" s="22" t="s">
        <v>158</v>
      </c>
      <c r="BK79" s="202">
        <f>BK80</f>
        <v>0</v>
      </c>
    </row>
    <row r="80" s="10" customFormat="1" ht="37.44001" customHeight="1">
      <c r="B80" s="203"/>
      <c r="C80" s="204"/>
      <c r="D80" s="205" t="s">
        <v>73</v>
      </c>
      <c r="E80" s="206" t="s">
        <v>176</v>
      </c>
      <c r="F80" s="206" t="s">
        <v>177</v>
      </c>
      <c r="G80" s="204"/>
      <c r="H80" s="204"/>
      <c r="I80" s="207"/>
      <c r="J80" s="208">
        <f>BK80</f>
        <v>0</v>
      </c>
      <c r="K80" s="204"/>
      <c r="L80" s="209"/>
      <c r="M80" s="210"/>
      <c r="N80" s="211"/>
      <c r="O80" s="211"/>
      <c r="P80" s="212">
        <f>P81+P90</f>
        <v>0</v>
      </c>
      <c r="Q80" s="211"/>
      <c r="R80" s="212">
        <f>R81+R90</f>
        <v>0.00012</v>
      </c>
      <c r="S80" s="211"/>
      <c r="T80" s="213">
        <f>T81+T90</f>
        <v>0</v>
      </c>
      <c r="AR80" s="214" t="s">
        <v>82</v>
      </c>
      <c r="AT80" s="215" t="s">
        <v>73</v>
      </c>
      <c r="AU80" s="215" t="s">
        <v>74</v>
      </c>
      <c r="AY80" s="214" t="s">
        <v>178</v>
      </c>
      <c r="BK80" s="216">
        <f>BK81+BK90</f>
        <v>0</v>
      </c>
    </row>
    <row r="81" s="10" customFormat="1" ht="19.92" customHeight="1">
      <c r="B81" s="203"/>
      <c r="C81" s="204"/>
      <c r="D81" s="205" t="s">
        <v>73</v>
      </c>
      <c r="E81" s="217" t="s">
        <v>82</v>
      </c>
      <c r="F81" s="217" t="s">
        <v>179</v>
      </c>
      <c r="G81" s="204"/>
      <c r="H81" s="204"/>
      <c r="I81" s="207"/>
      <c r="J81" s="218">
        <f>BK81</f>
        <v>0</v>
      </c>
      <c r="K81" s="204"/>
      <c r="L81" s="209"/>
      <c r="M81" s="210"/>
      <c r="N81" s="211"/>
      <c r="O81" s="211"/>
      <c r="P81" s="212">
        <f>SUM(P82:P89)</f>
        <v>0</v>
      </c>
      <c r="Q81" s="211"/>
      <c r="R81" s="212">
        <f>SUM(R82:R89)</f>
        <v>0.00012</v>
      </c>
      <c r="S81" s="211"/>
      <c r="T81" s="213">
        <f>SUM(T82:T89)</f>
        <v>0</v>
      </c>
      <c r="AR81" s="214" t="s">
        <v>82</v>
      </c>
      <c r="AT81" s="215" t="s">
        <v>73</v>
      </c>
      <c r="AU81" s="215" t="s">
        <v>82</v>
      </c>
      <c r="AY81" s="214" t="s">
        <v>178</v>
      </c>
      <c r="BK81" s="216">
        <f>SUM(BK82:BK89)</f>
        <v>0</v>
      </c>
    </row>
    <row r="82" s="1" customFormat="1" ht="38.25" customHeight="1">
      <c r="B82" s="44"/>
      <c r="C82" s="219" t="s">
        <v>82</v>
      </c>
      <c r="D82" s="219" t="s">
        <v>180</v>
      </c>
      <c r="E82" s="220" t="s">
        <v>190</v>
      </c>
      <c r="F82" s="221" t="s">
        <v>191</v>
      </c>
      <c r="G82" s="222" t="s">
        <v>192</v>
      </c>
      <c r="H82" s="223">
        <v>4</v>
      </c>
      <c r="I82" s="224"/>
      <c r="J82" s="225">
        <f>ROUND(I82*H82,2)</f>
        <v>0</v>
      </c>
      <c r="K82" s="221" t="s">
        <v>184</v>
      </c>
      <c r="L82" s="70"/>
      <c r="M82" s="226" t="s">
        <v>21</v>
      </c>
      <c r="N82" s="227" t="s">
        <v>45</v>
      </c>
      <c r="O82" s="45"/>
      <c r="P82" s="228">
        <f>O82*H82</f>
        <v>0</v>
      </c>
      <c r="Q82" s="228">
        <v>0</v>
      </c>
      <c r="R82" s="228">
        <f>Q82*H82</f>
        <v>0</v>
      </c>
      <c r="S82" s="228">
        <v>0</v>
      </c>
      <c r="T82" s="229">
        <f>S82*H82</f>
        <v>0</v>
      </c>
      <c r="AR82" s="22" t="s">
        <v>185</v>
      </c>
      <c r="AT82" s="22" t="s">
        <v>180</v>
      </c>
      <c r="AU82" s="22" t="s">
        <v>84</v>
      </c>
      <c r="AY82" s="22" t="s">
        <v>178</v>
      </c>
      <c r="BE82" s="230">
        <f>IF(N82="základní",J82,0)</f>
        <v>0</v>
      </c>
      <c r="BF82" s="230">
        <f>IF(N82="snížená",J82,0)</f>
        <v>0</v>
      </c>
      <c r="BG82" s="230">
        <f>IF(N82="zákl. přenesená",J82,0)</f>
        <v>0</v>
      </c>
      <c r="BH82" s="230">
        <f>IF(N82="sníž. přenesená",J82,0)</f>
        <v>0</v>
      </c>
      <c r="BI82" s="230">
        <f>IF(N82="nulová",J82,0)</f>
        <v>0</v>
      </c>
      <c r="BJ82" s="22" t="s">
        <v>82</v>
      </c>
      <c r="BK82" s="230">
        <f>ROUND(I82*H82,2)</f>
        <v>0</v>
      </c>
      <c r="BL82" s="22" t="s">
        <v>185</v>
      </c>
      <c r="BM82" s="22" t="s">
        <v>435</v>
      </c>
    </row>
    <row r="83" s="11" customFormat="1">
      <c r="B83" s="231"/>
      <c r="C83" s="232"/>
      <c r="D83" s="233" t="s">
        <v>187</v>
      </c>
      <c r="E83" s="234" t="s">
        <v>21</v>
      </c>
      <c r="F83" s="235" t="s">
        <v>314</v>
      </c>
      <c r="G83" s="232"/>
      <c r="H83" s="234" t="s">
        <v>21</v>
      </c>
      <c r="I83" s="236"/>
      <c r="J83" s="232"/>
      <c r="K83" s="232"/>
      <c r="L83" s="237"/>
      <c r="M83" s="238"/>
      <c r="N83" s="239"/>
      <c r="O83" s="239"/>
      <c r="P83" s="239"/>
      <c r="Q83" s="239"/>
      <c r="R83" s="239"/>
      <c r="S83" s="239"/>
      <c r="T83" s="240"/>
      <c r="AT83" s="241" t="s">
        <v>187</v>
      </c>
      <c r="AU83" s="241" t="s">
        <v>84</v>
      </c>
      <c r="AV83" s="11" t="s">
        <v>82</v>
      </c>
      <c r="AW83" s="11" t="s">
        <v>37</v>
      </c>
      <c r="AX83" s="11" t="s">
        <v>74</v>
      </c>
      <c r="AY83" s="241" t="s">
        <v>178</v>
      </c>
    </row>
    <row r="84" s="12" customFormat="1">
      <c r="B84" s="242"/>
      <c r="C84" s="243"/>
      <c r="D84" s="233" t="s">
        <v>187</v>
      </c>
      <c r="E84" s="244" t="s">
        <v>21</v>
      </c>
      <c r="F84" s="245" t="s">
        <v>185</v>
      </c>
      <c r="G84" s="243"/>
      <c r="H84" s="246">
        <v>4</v>
      </c>
      <c r="I84" s="247"/>
      <c r="J84" s="243"/>
      <c r="K84" s="243"/>
      <c r="L84" s="248"/>
      <c r="M84" s="249"/>
      <c r="N84" s="250"/>
      <c r="O84" s="250"/>
      <c r="P84" s="250"/>
      <c r="Q84" s="250"/>
      <c r="R84" s="250"/>
      <c r="S84" s="250"/>
      <c r="T84" s="251"/>
      <c r="AT84" s="252" t="s">
        <v>187</v>
      </c>
      <c r="AU84" s="252" t="s">
        <v>84</v>
      </c>
      <c r="AV84" s="12" t="s">
        <v>84</v>
      </c>
      <c r="AW84" s="12" t="s">
        <v>37</v>
      </c>
      <c r="AX84" s="12" t="s">
        <v>82</v>
      </c>
      <c r="AY84" s="252" t="s">
        <v>178</v>
      </c>
    </row>
    <row r="85" s="1" customFormat="1" ht="25.5" customHeight="1">
      <c r="B85" s="44"/>
      <c r="C85" s="219" t="s">
        <v>84</v>
      </c>
      <c r="D85" s="219" t="s">
        <v>180</v>
      </c>
      <c r="E85" s="220" t="s">
        <v>248</v>
      </c>
      <c r="F85" s="221" t="s">
        <v>249</v>
      </c>
      <c r="G85" s="222" t="s">
        <v>192</v>
      </c>
      <c r="H85" s="223">
        <v>4</v>
      </c>
      <c r="I85" s="224"/>
      <c r="J85" s="225">
        <f>ROUND(I85*H85,2)</f>
        <v>0</v>
      </c>
      <c r="K85" s="221" t="s">
        <v>184</v>
      </c>
      <c r="L85" s="70"/>
      <c r="M85" s="226" t="s">
        <v>21</v>
      </c>
      <c r="N85" s="227" t="s">
        <v>45</v>
      </c>
      <c r="O85" s="45"/>
      <c r="P85" s="228">
        <f>O85*H85</f>
        <v>0</v>
      </c>
      <c r="Q85" s="228">
        <v>0</v>
      </c>
      <c r="R85" s="228">
        <f>Q85*H85</f>
        <v>0</v>
      </c>
      <c r="S85" s="228">
        <v>0</v>
      </c>
      <c r="T85" s="229">
        <f>S85*H85</f>
        <v>0</v>
      </c>
      <c r="AR85" s="22" t="s">
        <v>185</v>
      </c>
      <c r="AT85" s="22" t="s">
        <v>180</v>
      </c>
      <c r="AU85" s="22" t="s">
        <v>84</v>
      </c>
      <c r="AY85" s="22" t="s">
        <v>178</v>
      </c>
      <c r="BE85" s="230">
        <f>IF(N85="základní",J85,0)</f>
        <v>0</v>
      </c>
      <c r="BF85" s="230">
        <f>IF(N85="snížená",J85,0)</f>
        <v>0</v>
      </c>
      <c r="BG85" s="230">
        <f>IF(N85="zákl. přenesená",J85,0)</f>
        <v>0</v>
      </c>
      <c r="BH85" s="230">
        <f>IF(N85="sníž. přenesená",J85,0)</f>
        <v>0</v>
      </c>
      <c r="BI85" s="230">
        <f>IF(N85="nulová",J85,0)</f>
        <v>0</v>
      </c>
      <c r="BJ85" s="22" t="s">
        <v>82</v>
      </c>
      <c r="BK85" s="230">
        <f>ROUND(I85*H85,2)</f>
        <v>0</v>
      </c>
      <c r="BL85" s="22" t="s">
        <v>185</v>
      </c>
      <c r="BM85" s="22" t="s">
        <v>436</v>
      </c>
    </row>
    <row r="86" s="11" customFormat="1">
      <c r="B86" s="231"/>
      <c r="C86" s="232"/>
      <c r="D86" s="233" t="s">
        <v>187</v>
      </c>
      <c r="E86" s="234" t="s">
        <v>21</v>
      </c>
      <c r="F86" s="235" t="s">
        <v>437</v>
      </c>
      <c r="G86" s="232"/>
      <c r="H86" s="234" t="s">
        <v>21</v>
      </c>
      <c r="I86" s="236"/>
      <c r="J86" s="232"/>
      <c r="K86" s="232"/>
      <c r="L86" s="237"/>
      <c r="M86" s="238"/>
      <c r="N86" s="239"/>
      <c r="O86" s="239"/>
      <c r="P86" s="239"/>
      <c r="Q86" s="239"/>
      <c r="R86" s="239"/>
      <c r="S86" s="239"/>
      <c r="T86" s="240"/>
      <c r="AT86" s="241" t="s">
        <v>187</v>
      </c>
      <c r="AU86" s="241" t="s">
        <v>84</v>
      </c>
      <c r="AV86" s="11" t="s">
        <v>82</v>
      </c>
      <c r="AW86" s="11" t="s">
        <v>37</v>
      </c>
      <c r="AX86" s="11" t="s">
        <v>74</v>
      </c>
      <c r="AY86" s="241" t="s">
        <v>178</v>
      </c>
    </row>
    <row r="87" s="12" customFormat="1">
      <c r="B87" s="242"/>
      <c r="C87" s="243"/>
      <c r="D87" s="233" t="s">
        <v>187</v>
      </c>
      <c r="E87" s="244" t="s">
        <v>21</v>
      </c>
      <c r="F87" s="245" t="s">
        <v>185</v>
      </c>
      <c r="G87" s="243"/>
      <c r="H87" s="246">
        <v>4</v>
      </c>
      <c r="I87" s="247"/>
      <c r="J87" s="243"/>
      <c r="K87" s="243"/>
      <c r="L87" s="248"/>
      <c r="M87" s="249"/>
      <c r="N87" s="250"/>
      <c r="O87" s="250"/>
      <c r="P87" s="250"/>
      <c r="Q87" s="250"/>
      <c r="R87" s="250"/>
      <c r="S87" s="250"/>
      <c r="T87" s="251"/>
      <c r="AT87" s="252" t="s">
        <v>187</v>
      </c>
      <c r="AU87" s="252" t="s">
        <v>84</v>
      </c>
      <c r="AV87" s="12" t="s">
        <v>84</v>
      </c>
      <c r="AW87" s="12" t="s">
        <v>37</v>
      </c>
      <c r="AX87" s="12" t="s">
        <v>82</v>
      </c>
      <c r="AY87" s="252" t="s">
        <v>178</v>
      </c>
    </row>
    <row r="88" s="1" customFormat="1" ht="16.5" customHeight="1">
      <c r="B88" s="44"/>
      <c r="C88" s="253" t="s">
        <v>195</v>
      </c>
      <c r="D88" s="253" t="s">
        <v>209</v>
      </c>
      <c r="E88" s="254" t="s">
        <v>253</v>
      </c>
      <c r="F88" s="255" t="s">
        <v>254</v>
      </c>
      <c r="G88" s="256" t="s">
        <v>255</v>
      </c>
      <c r="H88" s="257">
        <v>0.12</v>
      </c>
      <c r="I88" s="258"/>
      <c r="J88" s="259">
        <f>ROUND(I88*H88,2)</f>
        <v>0</v>
      </c>
      <c r="K88" s="255" t="s">
        <v>184</v>
      </c>
      <c r="L88" s="260"/>
      <c r="M88" s="261" t="s">
        <v>21</v>
      </c>
      <c r="N88" s="262" t="s">
        <v>45</v>
      </c>
      <c r="O88" s="45"/>
      <c r="P88" s="228">
        <f>O88*H88</f>
        <v>0</v>
      </c>
      <c r="Q88" s="228">
        <v>0.001</v>
      </c>
      <c r="R88" s="228">
        <f>Q88*H88</f>
        <v>0.00012</v>
      </c>
      <c r="S88" s="228">
        <v>0</v>
      </c>
      <c r="T88" s="229">
        <f>S88*H88</f>
        <v>0</v>
      </c>
      <c r="AR88" s="22" t="s">
        <v>212</v>
      </c>
      <c r="AT88" s="22" t="s">
        <v>209</v>
      </c>
      <c r="AU88" s="22" t="s">
        <v>84</v>
      </c>
      <c r="AY88" s="22" t="s">
        <v>178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22" t="s">
        <v>82</v>
      </c>
      <c r="BK88" s="230">
        <f>ROUND(I88*H88,2)</f>
        <v>0</v>
      </c>
      <c r="BL88" s="22" t="s">
        <v>185</v>
      </c>
      <c r="BM88" s="22" t="s">
        <v>438</v>
      </c>
    </row>
    <row r="89" s="12" customFormat="1">
      <c r="B89" s="242"/>
      <c r="C89" s="243"/>
      <c r="D89" s="233" t="s">
        <v>187</v>
      </c>
      <c r="E89" s="244" t="s">
        <v>21</v>
      </c>
      <c r="F89" s="245" t="s">
        <v>439</v>
      </c>
      <c r="G89" s="243"/>
      <c r="H89" s="246">
        <v>0.12</v>
      </c>
      <c r="I89" s="247"/>
      <c r="J89" s="243"/>
      <c r="K89" s="243"/>
      <c r="L89" s="248"/>
      <c r="M89" s="249"/>
      <c r="N89" s="250"/>
      <c r="O89" s="250"/>
      <c r="P89" s="250"/>
      <c r="Q89" s="250"/>
      <c r="R89" s="250"/>
      <c r="S89" s="250"/>
      <c r="T89" s="251"/>
      <c r="AT89" s="252" t="s">
        <v>187</v>
      </c>
      <c r="AU89" s="252" t="s">
        <v>84</v>
      </c>
      <c r="AV89" s="12" t="s">
        <v>84</v>
      </c>
      <c r="AW89" s="12" t="s">
        <v>37</v>
      </c>
      <c r="AX89" s="12" t="s">
        <v>82</v>
      </c>
      <c r="AY89" s="252" t="s">
        <v>178</v>
      </c>
    </row>
    <row r="90" s="10" customFormat="1" ht="29.88" customHeight="1">
      <c r="B90" s="203"/>
      <c r="C90" s="204"/>
      <c r="D90" s="205" t="s">
        <v>73</v>
      </c>
      <c r="E90" s="217" t="s">
        <v>232</v>
      </c>
      <c r="F90" s="217" t="s">
        <v>267</v>
      </c>
      <c r="G90" s="204"/>
      <c r="H90" s="204"/>
      <c r="I90" s="207"/>
      <c r="J90" s="218">
        <f>BK90</f>
        <v>0</v>
      </c>
      <c r="K90" s="204"/>
      <c r="L90" s="209"/>
      <c r="M90" s="210"/>
      <c r="N90" s="211"/>
      <c r="O90" s="211"/>
      <c r="P90" s="212">
        <f>SUM(P91:P94)</f>
        <v>0</v>
      </c>
      <c r="Q90" s="211"/>
      <c r="R90" s="212">
        <f>SUM(R91:R94)</f>
        <v>0</v>
      </c>
      <c r="S90" s="211"/>
      <c r="T90" s="213">
        <f>SUM(T91:T94)</f>
        <v>0</v>
      </c>
      <c r="AR90" s="214" t="s">
        <v>82</v>
      </c>
      <c r="AT90" s="215" t="s">
        <v>73</v>
      </c>
      <c r="AU90" s="215" t="s">
        <v>82</v>
      </c>
      <c r="AY90" s="214" t="s">
        <v>178</v>
      </c>
      <c r="BK90" s="216">
        <f>SUM(BK91:BK94)</f>
        <v>0</v>
      </c>
    </row>
    <row r="91" s="1" customFormat="1" ht="16.5" customHeight="1">
      <c r="B91" s="44"/>
      <c r="C91" s="219" t="s">
        <v>185</v>
      </c>
      <c r="D91" s="219" t="s">
        <v>180</v>
      </c>
      <c r="E91" s="220" t="s">
        <v>440</v>
      </c>
      <c r="F91" s="221" t="s">
        <v>441</v>
      </c>
      <c r="G91" s="222" t="s">
        <v>198</v>
      </c>
      <c r="H91" s="223">
        <v>1</v>
      </c>
      <c r="I91" s="224"/>
      <c r="J91" s="225">
        <f>ROUND(I91*H91,2)</f>
        <v>0</v>
      </c>
      <c r="K91" s="221" t="s">
        <v>199</v>
      </c>
      <c r="L91" s="70"/>
      <c r="M91" s="226" t="s">
        <v>21</v>
      </c>
      <c r="N91" s="227" t="s">
        <v>45</v>
      </c>
      <c r="O91" s="45"/>
      <c r="P91" s="228">
        <f>O91*H91</f>
        <v>0</v>
      </c>
      <c r="Q91" s="228">
        <v>0</v>
      </c>
      <c r="R91" s="228">
        <f>Q91*H91</f>
        <v>0</v>
      </c>
      <c r="S91" s="228">
        <v>0</v>
      </c>
      <c r="T91" s="229">
        <f>S91*H91</f>
        <v>0</v>
      </c>
      <c r="AR91" s="22" t="s">
        <v>185</v>
      </c>
      <c r="AT91" s="22" t="s">
        <v>180</v>
      </c>
      <c r="AU91" s="22" t="s">
        <v>84</v>
      </c>
      <c r="AY91" s="22" t="s">
        <v>178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22" t="s">
        <v>82</v>
      </c>
      <c r="BK91" s="230">
        <f>ROUND(I91*H91,2)</f>
        <v>0</v>
      </c>
      <c r="BL91" s="22" t="s">
        <v>185</v>
      </c>
      <c r="BM91" s="22" t="s">
        <v>442</v>
      </c>
    </row>
    <row r="92" s="11" customFormat="1">
      <c r="B92" s="231"/>
      <c r="C92" s="232"/>
      <c r="D92" s="233" t="s">
        <v>187</v>
      </c>
      <c r="E92" s="234" t="s">
        <v>21</v>
      </c>
      <c r="F92" s="235" t="s">
        <v>443</v>
      </c>
      <c r="G92" s="232"/>
      <c r="H92" s="234" t="s">
        <v>21</v>
      </c>
      <c r="I92" s="236"/>
      <c r="J92" s="232"/>
      <c r="K92" s="232"/>
      <c r="L92" s="237"/>
      <c r="M92" s="238"/>
      <c r="N92" s="239"/>
      <c r="O92" s="239"/>
      <c r="P92" s="239"/>
      <c r="Q92" s="239"/>
      <c r="R92" s="239"/>
      <c r="S92" s="239"/>
      <c r="T92" s="240"/>
      <c r="AT92" s="241" t="s">
        <v>187</v>
      </c>
      <c r="AU92" s="241" t="s">
        <v>84</v>
      </c>
      <c r="AV92" s="11" t="s">
        <v>82</v>
      </c>
      <c r="AW92" s="11" t="s">
        <v>37</v>
      </c>
      <c r="AX92" s="11" t="s">
        <v>74</v>
      </c>
      <c r="AY92" s="241" t="s">
        <v>178</v>
      </c>
    </row>
    <row r="93" s="11" customFormat="1">
      <c r="B93" s="231"/>
      <c r="C93" s="232"/>
      <c r="D93" s="233" t="s">
        <v>187</v>
      </c>
      <c r="E93" s="234" t="s">
        <v>21</v>
      </c>
      <c r="F93" s="235" t="s">
        <v>323</v>
      </c>
      <c r="G93" s="232"/>
      <c r="H93" s="234" t="s">
        <v>21</v>
      </c>
      <c r="I93" s="236"/>
      <c r="J93" s="232"/>
      <c r="K93" s="232"/>
      <c r="L93" s="237"/>
      <c r="M93" s="238"/>
      <c r="N93" s="239"/>
      <c r="O93" s="239"/>
      <c r="P93" s="239"/>
      <c r="Q93" s="239"/>
      <c r="R93" s="239"/>
      <c r="S93" s="239"/>
      <c r="T93" s="240"/>
      <c r="AT93" s="241" t="s">
        <v>187</v>
      </c>
      <c r="AU93" s="241" t="s">
        <v>84</v>
      </c>
      <c r="AV93" s="11" t="s">
        <v>82</v>
      </c>
      <c r="AW93" s="11" t="s">
        <v>37</v>
      </c>
      <c r="AX93" s="11" t="s">
        <v>74</v>
      </c>
      <c r="AY93" s="241" t="s">
        <v>178</v>
      </c>
    </row>
    <row r="94" s="12" customFormat="1">
      <c r="B94" s="242"/>
      <c r="C94" s="243"/>
      <c r="D94" s="233" t="s">
        <v>187</v>
      </c>
      <c r="E94" s="244" t="s">
        <v>21</v>
      </c>
      <c r="F94" s="245" t="s">
        <v>82</v>
      </c>
      <c r="G94" s="243"/>
      <c r="H94" s="246">
        <v>1</v>
      </c>
      <c r="I94" s="247"/>
      <c r="J94" s="243"/>
      <c r="K94" s="243"/>
      <c r="L94" s="248"/>
      <c r="M94" s="263"/>
      <c r="N94" s="264"/>
      <c r="O94" s="264"/>
      <c r="P94" s="264"/>
      <c r="Q94" s="264"/>
      <c r="R94" s="264"/>
      <c r="S94" s="264"/>
      <c r="T94" s="265"/>
      <c r="AT94" s="252" t="s">
        <v>187</v>
      </c>
      <c r="AU94" s="252" t="s">
        <v>84</v>
      </c>
      <c r="AV94" s="12" t="s">
        <v>84</v>
      </c>
      <c r="AW94" s="12" t="s">
        <v>37</v>
      </c>
      <c r="AX94" s="12" t="s">
        <v>82</v>
      </c>
      <c r="AY94" s="252" t="s">
        <v>178</v>
      </c>
    </row>
    <row r="95" s="1" customFormat="1" ht="6.96" customHeight="1">
      <c r="B95" s="65"/>
      <c r="C95" s="66"/>
      <c r="D95" s="66"/>
      <c r="E95" s="66"/>
      <c r="F95" s="66"/>
      <c r="G95" s="66"/>
      <c r="H95" s="66"/>
      <c r="I95" s="164"/>
      <c r="J95" s="66"/>
      <c r="K95" s="66"/>
      <c r="L95" s="70"/>
    </row>
  </sheetData>
  <sheetProtection sheet="1" autoFilter="0" formatColumns="0" formatRows="0" objects="1" scenarios="1" spinCount="100000" saltValue="pzfbvBRVESs4rKTWgb7aAwQgxyWSoMSBpcbeIhS36KQeRuvGzwtOVhvEw2KSlUa4fIyu/10+I44FZDI/fTe9Nw==" hashValue="U9unq3D/4gXwNg946GLR3cQyfy+/Hg/f7BuBG6knVEpX2wj+wgz35liIRb3GtIWFmIttepzT11Rv1jNYi8ft2g==" algorithmName="SHA-512" password="CC35"/>
  <autoFilter ref="C78:K94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146</v>
      </c>
      <c r="G1" s="137" t="s">
        <v>147</v>
      </c>
      <c r="H1" s="137"/>
      <c r="I1" s="138"/>
      <c r="J1" s="137" t="s">
        <v>148</v>
      </c>
      <c r="K1" s="136" t="s">
        <v>149</v>
      </c>
      <c r="L1" s="137" t="s">
        <v>150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105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84</v>
      </c>
    </row>
    <row r="4" ht="36.96" customHeight="1">
      <c r="B4" s="26"/>
      <c r="C4" s="27"/>
      <c r="D4" s="28" t="s">
        <v>151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Rekonstrukce zahrady mateřské školky, MŠ Harmonie, Zlepšovatelů 1502/27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152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444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4" t="s">
        <v>25</v>
      </c>
      <c r="J12" s="145" t="str">
        <f>'Rekapitulace stavby'!AN8</f>
        <v>6. 12. 2018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4" t="s">
        <v>28</v>
      </c>
      <c r="J14" s="33" t="s">
        <v>29</v>
      </c>
      <c r="K14" s="49"/>
    </row>
    <row r="15" s="1" customFormat="1" ht="18" customHeight="1">
      <c r="B15" s="44"/>
      <c r="C15" s="45"/>
      <c r="D15" s="45"/>
      <c r="E15" s="33" t="s">
        <v>30</v>
      </c>
      <c r="F15" s="45"/>
      <c r="G15" s="45"/>
      <c r="H15" s="45"/>
      <c r="I15" s="144" t="s">
        <v>31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32</v>
      </c>
      <c r="E17" s="45"/>
      <c r="F17" s="45"/>
      <c r="G17" s="45"/>
      <c r="H17" s="45"/>
      <c r="I17" s="144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31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34</v>
      </c>
      <c r="E20" s="45"/>
      <c r="F20" s="45"/>
      <c r="G20" s="45"/>
      <c r="H20" s="45"/>
      <c r="I20" s="144" t="s">
        <v>28</v>
      </c>
      <c r="J20" s="33" t="s">
        <v>35</v>
      </c>
      <c r="K20" s="49"/>
    </row>
    <row r="21" s="1" customFormat="1" ht="18" customHeight="1">
      <c r="B21" s="44"/>
      <c r="C21" s="45"/>
      <c r="D21" s="45"/>
      <c r="E21" s="33" t="s">
        <v>36</v>
      </c>
      <c r="F21" s="45"/>
      <c r="G21" s="45"/>
      <c r="H21" s="45"/>
      <c r="I21" s="144" t="s">
        <v>31</v>
      </c>
      <c r="J21" s="33" t="s">
        <v>21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21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40</v>
      </c>
      <c r="E27" s="45"/>
      <c r="F27" s="45"/>
      <c r="G27" s="45"/>
      <c r="H27" s="45"/>
      <c r="I27" s="142"/>
      <c r="J27" s="153">
        <f>ROUND(J79,2)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42</v>
      </c>
      <c r="G29" s="45"/>
      <c r="H29" s="45"/>
      <c r="I29" s="154" t="s">
        <v>41</v>
      </c>
      <c r="J29" s="50" t="s">
        <v>43</v>
      </c>
      <c r="K29" s="49"/>
    </row>
    <row r="30" s="1" customFormat="1" ht="14.4" customHeight="1">
      <c r="B30" s="44"/>
      <c r="C30" s="45"/>
      <c r="D30" s="53" t="s">
        <v>44</v>
      </c>
      <c r="E30" s="53" t="s">
        <v>45</v>
      </c>
      <c r="F30" s="155">
        <f>ROUND(SUM(BE79:BE94), 2)</f>
        <v>0</v>
      </c>
      <c r="G30" s="45"/>
      <c r="H30" s="45"/>
      <c r="I30" s="156">
        <v>0.20999999999999999</v>
      </c>
      <c r="J30" s="155">
        <f>ROUND(ROUND((SUM(BE79:BE94)), 2)*I30, 2)</f>
        <v>0</v>
      </c>
      <c r="K30" s="49"/>
    </row>
    <row r="31" s="1" customFormat="1" ht="14.4" customHeight="1">
      <c r="B31" s="44"/>
      <c r="C31" s="45"/>
      <c r="D31" s="45"/>
      <c r="E31" s="53" t="s">
        <v>46</v>
      </c>
      <c r="F31" s="155">
        <f>ROUND(SUM(BF79:BF94), 2)</f>
        <v>0</v>
      </c>
      <c r="G31" s="45"/>
      <c r="H31" s="45"/>
      <c r="I31" s="156">
        <v>0.14999999999999999</v>
      </c>
      <c r="J31" s="155">
        <f>ROUND(ROUND((SUM(BF79:BF94)),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47</v>
      </c>
      <c r="F32" s="155">
        <f>ROUND(SUM(BG79:BG94),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48</v>
      </c>
      <c r="F33" s="155">
        <f>ROUND(SUM(BH79:BH94),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49</v>
      </c>
      <c r="F34" s="155">
        <f>ROUND(SUM(BI79:BI94),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50</v>
      </c>
      <c r="E36" s="96"/>
      <c r="F36" s="96"/>
      <c r="G36" s="159" t="s">
        <v>51</v>
      </c>
      <c r="H36" s="160" t="s">
        <v>52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154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Rekonstrukce zahrady mateřské školky, MŠ Harmonie, Zlepšovatelů 1502/27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152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08 - Dendrofón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číslo parcely 245/4</v>
      </c>
      <c r="G49" s="45"/>
      <c r="H49" s="45"/>
      <c r="I49" s="144" t="s">
        <v>25</v>
      </c>
      <c r="J49" s="145" t="str">
        <f>IF(J12="","",J12)</f>
        <v>6. 12. 2018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MŠ Harmonie</v>
      </c>
      <c r="G51" s="45"/>
      <c r="H51" s="45"/>
      <c r="I51" s="144" t="s">
        <v>34</v>
      </c>
      <c r="J51" s="42" t="str">
        <f>E21</f>
        <v>Ing. Dagmar Rudolfová, Ing. Miroslava Najman</v>
      </c>
      <c r="K51" s="49"/>
    </row>
    <row r="52" s="1" customFormat="1" ht="14.4" customHeight="1">
      <c r="B52" s="44"/>
      <c r="C52" s="38" t="s">
        <v>32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155</v>
      </c>
      <c r="D54" s="157"/>
      <c r="E54" s="157"/>
      <c r="F54" s="157"/>
      <c r="G54" s="157"/>
      <c r="H54" s="157"/>
      <c r="I54" s="171"/>
      <c r="J54" s="172" t="s">
        <v>156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157</v>
      </c>
      <c r="D56" s="45"/>
      <c r="E56" s="45"/>
      <c r="F56" s="45"/>
      <c r="G56" s="45"/>
      <c r="H56" s="45"/>
      <c r="I56" s="142"/>
      <c r="J56" s="153">
        <f>J79</f>
        <v>0</v>
      </c>
      <c r="K56" s="49"/>
      <c r="AU56" s="22" t="s">
        <v>158</v>
      </c>
    </row>
    <row r="57" s="7" customFormat="1" ht="24.96" customHeight="1">
      <c r="B57" s="175"/>
      <c r="C57" s="176"/>
      <c r="D57" s="177" t="s">
        <v>159</v>
      </c>
      <c r="E57" s="178"/>
      <c r="F57" s="178"/>
      <c r="G57" s="178"/>
      <c r="H57" s="178"/>
      <c r="I57" s="179"/>
      <c r="J57" s="180">
        <f>J80</f>
        <v>0</v>
      </c>
      <c r="K57" s="181"/>
    </row>
    <row r="58" s="8" customFormat="1" ht="19.92" customHeight="1">
      <c r="B58" s="182"/>
      <c r="C58" s="183"/>
      <c r="D58" s="184" t="s">
        <v>160</v>
      </c>
      <c r="E58" s="185"/>
      <c r="F58" s="185"/>
      <c r="G58" s="185"/>
      <c r="H58" s="185"/>
      <c r="I58" s="186"/>
      <c r="J58" s="187">
        <f>J81</f>
        <v>0</v>
      </c>
      <c r="K58" s="188"/>
    </row>
    <row r="59" s="8" customFormat="1" ht="19.92" customHeight="1">
      <c r="B59" s="182"/>
      <c r="C59" s="183"/>
      <c r="D59" s="184" t="s">
        <v>266</v>
      </c>
      <c r="E59" s="185"/>
      <c r="F59" s="185"/>
      <c r="G59" s="185"/>
      <c r="H59" s="185"/>
      <c r="I59" s="186"/>
      <c r="J59" s="187">
        <f>J90</f>
        <v>0</v>
      </c>
      <c r="K59" s="188"/>
    </row>
    <row r="60" s="1" customFormat="1" ht="21.84" customHeight="1">
      <c r="B60" s="44"/>
      <c r="C60" s="45"/>
      <c r="D60" s="45"/>
      <c r="E60" s="45"/>
      <c r="F60" s="45"/>
      <c r="G60" s="45"/>
      <c r="H60" s="45"/>
      <c r="I60" s="142"/>
      <c r="J60" s="45"/>
      <c r="K60" s="49"/>
    </row>
    <row r="61" s="1" customFormat="1" ht="6.96" customHeight="1">
      <c r="B61" s="65"/>
      <c r="C61" s="66"/>
      <c r="D61" s="66"/>
      <c r="E61" s="66"/>
      <c r="F61" s="66"/>
      <c r="G61" s="66"/>
      <c r="H61" s="66"/>
      <c r="I61" s="164"/>
      <c r="J61" s="66"/>
      <c r="K61" s="67"/>
    </row>
    <row r="65" s="1" customFormat="1" ht="6.96" customHeight="1">
      <c r="B65" s="68"/>
      <c r="C65" s="69"/>
      <c r="D65" s="69"/>
      <c r="E65" s="69"/>
      <c r="F65" s="69"/>
      <c r="G65" s="69"/>
      <c r="H65" s="69"/>
      <c r="I65" s="167"/>
      <c r="J65" s="69"/>
      <c r="K65" s="69"/>
      <c r="L65" s="70"/>
    </row>
    <row r="66" s="1" customFormat="1" ht="36.96" customHeight="1">
      <c r="B66" s="44"/>
      <c r="C66" s="71" t="s">
        <v>162</v>
      </c>
      <c r="D66" s="72"/>
      <c r="E66" s="72"/>
      <c r="F66" s="72"/>
      <c r="G66" s="72"/>
      <c r="H66" s="72"/>
      <c r="I66" s="189"/>
      <c r="J66" s="72"/>
      <c r="K66" s="72"/>
      <c r="L66" s="70"/>
    </row>
    <row r="67" s="1" customFormat="1" ht="6.96" customHeight="1">
      <c r="B67" s="44"/>
      <c r="C67" s="72"/>
      <c r="D67" s="72"/>
      <c r="E67" s="72"/>
      <c r="F67" s="72"/>
      <c r="G67" s="72"/>
      <c r="H67" s="72"/>
      <c r="I67" s="189"/>
      <c r="J67" s="72"/>
      <c r="K67" s="72"/>
      <c r="L67" s="70"/>
    </row>
    <row r="68" s="1" customFormat="1" ht="14.4" customHeight="1">
      <c r="B68" s="44"/>
      <c r="C68" s="74" t="s">
        <v>18</v>
      </c>
      <c r="D68" s="72"/>
      <c r="E68" s="72"/>
      <c r="F68" s="72"/>
      <c r="G68" s="72"/>
      <c r="H68" s="72"/>
      <c r="I68" s="189"/>
      <c r="J68" s="72"/>
      <c r="K68" s="72"/>
      <c r="L68" s="70"/>
    </row>
    <row r="69" s="1" customFormat="1" ht="16.5" customHeight="1">
      <c r="B69" s="44"/>
      <c r="C69" s="72"/>
      <c r="D69" s="72"/>
      <c r="E69" s="190" t="str">
        <f>E7</f>
        <v>Rekonstrukce zahrady mateřské školky, MŠ Harmonie, Zlepšovatelů 1502/27</v>
      </c>
      <c r="F69" s="74"/>
      <c r="G69" s="74"/>
      <c r="H69" s="74"/>
      <c r="I69" s="189"/>
      <c r="J69" s="72"/>
      <c r="K69" s="72"/>
      <c r="L69" s="70"/>
    </row>
    <row r="70" s="1" customFormat="1" ht="14.4" customHeight="1">
      <c r="B70" s="44"/>
      <c r="C70" s="74" t="s">
        <v>152</v>
      </c>
      <c r="D70" s="72"/>
      <c r="E70" s="72"/>
      <c r="F70" s="72"/>
      <c r="G70" s="72"/>
      <c r="H70" s="72"/>
      <c r="I70" s="189"/>
      <c r="J70" s="72"/>
      <c r="K70" s="72"/>
      <c r="L70" s="70"/>
    </row>
    <row r="71" s="1" customFormat="1" ht="17.25" customHeight="1">
      <c r="B71" s="44"/>
      <c r="C71" s="72"/>
      <c r="D71" s="72"/>
      <c r="E71" s="80" t="str">
        <f>E9</f>
        <v>08 - Dendrofón</v>
      </c>
      <c r="F71" s="72"/>
      <c r="G71" s="72"/>
      <c r="H71" s="72"/>
      <c r="I71" s="189"/>
      <c r="J71" s="72"/>
      <c r="K71" s="72"/>
      <c r="L71" s="70"/>
    </row>
    <row r="72" s="1" customFormat="1" ht="6.96" customHeight="1">
      <c r="B72" s="44"/>
      <c r="C72" s="72"/>
      <c r="D72" s="72"/>
      <c r="E72" s="72"/>
      <c r="F72" s="72"/>
      <c r="G72" s="72"/>
      <c r="H72" s="72"/>
      <c r="I72" s="189"/>
      <c r="J72" s="72"/>
      <c r="K72" s="72"/>
      <c r="L72" s="70"/>
    </row>
    <row r="73" s="1" customFormat="1" ht="18" customHeight="1">
      <c r="B73" s="44"/>
      <c r="C73" s="74" t="s">
        <v>23</v>
      </c>
      <c r="D73" s="72"/>
      <c r="E73" s="72"/>
      <c r="F73" s="191" t="str">
        <f>F12</f>
        <v>číslo parcely 245/4</v>
      </c>
      <c r="G73" s="72"/>
      <c r="H73" s="72"/>
      <c r="I73" s="192" t="s">
        <v>25</v>
      </c>
      <c r="J73" s="83" t="str">
        <f>IF(J12="","",J12)</f>
        <v>6. 12. 2018</v>
      </c>
      <c r="K73" s="72"/>
      <c r="L73" s="70"/>
    </row>
    <row r="74" s="1" customFormat="1" ht="6.96" customHeight="1">
      <c r="B74" s="44"/>
      <c r="C74" s="72"/>
      <c r="D74" s="72"/>
      <c r="E74" s="72"/>
      <c r="F74" s="72"/>
      <c r="G74" s="72"/>
      <c r="H74" s="72"/>
      <c r="I74" s="189"/>
      <c r="J74" s="72"/>
      <c r="K74" s="72"/>
      <c r="L74" s="70"/>
    </row>
    <row r="75" s="1" customFormat="1">
      <c r="B75" s="44"/>
      <c r="C75" s="74" t="s">
        <v>27</v>
      </c>
      <c r="D75" s="72"/>
      <c r="E75" s="72"/>
      <c r="F75" s="191" t="str">
        <f>E15</f>
        <v>MŠ Harmonie</v>
      </c>
      <c r="G75" s="72"/>
      <c r="H75" s="72"/>
      <c r="I75" s="192" t="s">
        <v>34</v>
      </c>
      <c r="J75" s="191" t="str">
        <f>E21</f>
        <v>Ing. Dagmar Rudolfová, Ing. Miroslava Najman</v>
      </c>
      <c r="K75" s="72"/>
      <c r="L75" s="70"/>
    </row>
    <row r="76" s="1" customFormat="1" ht="14.4" customHeight="1">
      <c r="B76" s="44"/>
      <c r="C76" s="74" t="s">
        <v>32</v>
      </c>
      <c r="D76" s="72"/>
      <c r="E76" s="72"/>
      <c r="F76" s="191" t="str">
        <f>IF(E18="","",E18)</f>
        <v/>
      </c>
      <c r="G76" s="72"/>
      <c r="H76" s="72"/>
      <c r="I76" s="189"/>
      <c r="J76" s="72"/>
      <c r="K76" s="72"/>
      <c r="L76" s="70"/>
    </row>
    <row r="77" s="1" customFormat="1" ht="10.32" customHeight="1">
      <c r="B77" s="44"/>
      <c r="C77" s="72"/>
      <c r="D77" s="72"/>
      <c r="E77" s="72"/>
      <c r="F77" s="72"/>
      <c r="G77" s="72"/>
      <c r="H77" s="72"/>
      <c r="I77" s="189"/>
      <c r="J77" s="72"/>
      <c r="K77" s="72"/>
      <c r="L77" s="70"/>
    </row>
    <row r="78" s="9" customFormat="1" ht="29.28" customHeight="1">
      <c r="B78" s="193"/>
      <c r="C78" s="194" t="s">
        <v>163</v>
      </c>
      <c r="D78" s="195" t="s">
        <v>59</v>
      </c>
      <c r="E78" s="195" t="s">
        <v>55</v>
      </c>
      <c r="F78" s="195" t="s">
        <v>164</v>
      </c>
      <c r="G78" s="195" t="s">
        <v>165</v>
      </c>
      <c r="H78" s="195" t="s">
        <v>166</v>
      </c>
      <c r="I78" s="196" t="s">
        <v>167</v>
      </c>
      <c r="J78" s="195" t="s">
        <v>156</v>
      </c>
      <c r="K78" s="197" t="s">
        <v>168</v>
      </c>
      <c r="L78" s="198"/>
      <c r="M78" s="100" t="s">
        <v>169</v>
      </c>
      <c r="N78" s="101" t="s">
        <v>44</v>
      </c>
      <c r="O78" s="101" t="s">
        <v>170</v>
      </c>
      <c r="P78" s="101" t="s">
        <v>171</v>
      </c>
      <c r="Q78" s="101" t="s">
        <v>172</v>
      </c>
      <c r="R78" s="101" t="s">
        <v>173</v>
      </c>
      <c r="S78" s="101" t="s">
        <v>174</v>
      </c>
      <c r="T78" s="102" t="s">
        <v>175</v>
      </c>
    </row>
    <row r="79" s="1" customFormat="1" ht="29.28" customHeight="1">
      <c r="B79" s="44"/>
      <c r="C79" s="106" t="s">
        <v>157</v>
      </c>
      <c r="D79" s="72"/>
      <c r="E79" s="72"/>
      <c r="F79" s="72"/>
      <c r="G79" s="72"/>
      <c r="H79" s="72"/>
      <c r="I79" s="189"/>
      <c r="J79" s="199">
        <f>BK79</f>
        <v>0</v>
      </c>
      <c r="K79" s="72"/>
      <c r="L79" s="70"/>
      <c r="M79" s="103"/>
      <c r="N79" s="104"/>
      <c r="O79" s="104"/>
      <c r="P79" s="200">
        <f>P80</f>
        <v>0</v>
      </c>
      <c r="Q79" s="104"/>
      <c r="R79" s="200">
        <f>R80</f>
        <v>8.9999999999999992E-05</v>
      </c>
      <c r="S79" s="104"/>
      <c r="T79" s="201">
        <f>T80</f>
        <v>0</v>
      </c>
      <c r="AT79" s="22" t="s">
        <v>73</v>
      </c>
      <c r="AU79" s="22" t="s">
        <v>158</v>
      </c>
      <c r="BK79" s="202">
        <f>BK80</f>
        <v>0</v>
      </c>
    </row>
    <row r="80" s="10" customFormat="1" ht="37.44001" customHeight="1">
      <c r="B80" s="203"/>
      <c r="C80" s="204"/>
      <c r="D80" s="205" t="s">
        <v>73</v>
      </c>
      <c r="E80" s="206" t="s">
        <v>176</v>
      </c>
      <c r="F80" s="206" t="s">
        <v>177</v>
      </c>
      <c r="G80" s="204"/>
      <c r="H80" s="204"/>
      <c r="I80" s="207"/>
      <c r="J80" s="208">
        <f>BK80</f>
        <v>0</v>
      </c>
      <c r="K80" s="204"/>
      <c r="L80" s="209"/>
      <c r="M80" s="210"/>
      <c r="N80" s="211"/>
      <c r="O80" s="211"/>
      <c r="P80" s="212">
        <f>P81+P90</f>
        <v>0</v>
      </c>
      <c r="Q80" s="211"/>
      <c r="R80" s="212">
        <f>R81+R90</f>
        <v>8.9999999999999992E-05</v>
      </c>
      <c r="S80" s="211"/>
      <c r="T80" s="213">
        <f>T81+T90</f>
        <v>0</v>
      </c>
      <c r="AR80" s="214" t="s">
        <v>82</v>
      </c>
      <c r="AT80" s="215" t="s">
        <v>73</v>
      </c>
      <c r="AU80" s="215" t="s">
        <v>74</v>
      </c>
      <c r="AY80" s="214" t="s">
        <v>178</v>
      </c>
      <c r="BK80" s="216">
        <f>BK81+BK90</f>
        <v>0</v>
      </c>
    </row>
    <row r="81" s="10" customFormat="1" ht="19.92" customHeight="1">
      <c r="B81" s="203"/>
      <c r="C81" s="204"/>
      <c r="D81" s="205" t="s">
        <v>73</v>
      </c>
      <c r="E81" s="217" t="s">
        <v>82</v>
      </c>
      <c r="F81" s="217" t="s">
        <v>179</v>
      </c>
      <c r="G81" s="204"/>
      <c r="H81" s="204"/>
      <c r="I81" s="207"/>
      <c r="J81" s="218">
        <f>BK81</f>
        <v>0</v>
      </c>
      <c r="K81" s="204"/>
      <c r="L81" s="209"/>
      <c r="M81" s="210"/>
      <c r="N81" s="211"/>
      <c r="O81" s="211"/>
      <c r="P81" s="212">
        <f>SUM(P82:P89)</f>
        <v>0</v>
      </c>
      <c r="Q81" s="211"/>
      <c r="R81" s="212">
        <f>SUM(R82:R89)</f>
        <v>8.9999999999999992E-05</v>
      </c>
      <c r="S81" s="211"/>
      <c r="T81" s="213">
        <f>SUM(T82:T89)</f>
        <v>0</v>
      </c>
      <c r="AR81" s="214" t="s">
        <v>82</v>
      </c>
      <c r="AT81" s="215" t="s">
        <v>73</v>
      </c>
      <c r="AU81" s="215" t="s">
        <v>82</v>
      </c>
      <c r="AY81" s="214" t="s">
        <v>178</v>
      </c>
      <c r="BK81" s="216">
        <f>SUM(BK82:BK89)</f>
        <v>0</v>
      </c>
    </row>
    <row r="82" s="1" customFormat="1" ht="38.25" customHeight="1">
      <c r="B82" s="44"/>
      <c r="C82" s="219" t="s">
        <v>82</v>
      </c>
      <c r="D82" s="219" t="s">
        <v>180</v>
      </c>
      <c r="E82" s="220" t="s">
        <v>190</v>
      </c>
      <c r="F82" s="221" t="s">
        <v>191</v>
      </c>
      <c r="G82" s="222" t="s">
        <v>192</v>
      </c>
      <c r="H82" s="223">
        <v>3</v>
      </c>
      <c r="I82" s="224"/>
      <c r="J82" s="225">
        <f>ROUND(I82*H82,2)</f>
        <v>0</v>
      </c>
      <c r="K82" s="221" t="s">
        <v>184</v>
      </c>
      <c r="L82" s="70"/>
      <c r="M82" s="226" t="s">
        <v>21</v>
      </c>
      <c r="N82" s="227" t="s">
        <v>45</v>
      </c>
      <c r="O82" s="45"/>
      <c r="P82" s="228">
        <f>O82*H82</f>
        <v>0</v>
      </c>
      <c r="Q82" s="228">
        <v>0</v>
      </c>
      <c r="R82" s="228">
        <f>Q82*H82</f>
        <v>0</v>
      </c>
      <c r="S82" s="228">
        <v>0</v>
      </c>
      <c r="T82" s="229">
        <f>S82*H82</f>
        <v>0</v>
      </c>
      <c r="AR82" s="22" t="s">
        <v>185</v>
      </c>
      <c r="AT82" s="22" t="s">
        <v>180</v>
      </c>
      <c r="AU82" s="22" t="s">
        <v>84</v>
      </c>
      <c r="AY82" s="22" t="s">
        <v>178</v>
      </c>
      <c r="BE82" s="230">
        <f>IF(N82="základní",J82,0)</f>
        <v>0</v>
      </c>
      <c r="BF82" s="230">
        <f>IF(N82="snížená",J82,0)</f>
        <v>0</v>
      </c>
      <c r="BG82" s="230">
        <f>IF(N82="zákl. přenesená",J82,0)</f>
        <v>0</v>
      </c>
      <c r="BH82" s="230">
        <f>IF(N82="sníž. přenesená",J82,0)</f>
        <v>0</v>
      </c>
      <c r="BI82" s="230">
        <f>IF(N82="nulová",J82,0)</f>
        <v>0</v>
      </c>
      <c r="BJ82" s="22" t="s">
        <v>82</v>
      </c>
      <c r="BK82" s="230">
        <f>ROUND(I82*H82,2)</f>
        <v>0</v>
      </c>
      <c r="BL82" s="22" t="s">
        <v>185</v>
      </c>
      <c r="BM82" s="22" t="s">
        <v>445</v>
      </c>
    </row>
    <row r="83" s="11" customFormat="1">
      <c r="B83" s="231"/>
      <c r="C83" s="232"/>
      <c r="D83" s="233" t="s">
        <v>187</v>
      </c>
      <c r="E83" s="234" t="s">
        <v>21</v>
      </c>
      <c r="F83" s="235" t="s">
        <v>314</v>
      </c>
      <c r="G83" s="232"/>
      <c r="H83" s="234" t="s">
        <v>21</v>
      </c>
      <c r="I83" s="236"/>
      <c r="J83" s="232"/>
      <c r="K83" s="232"/>
      <c r="L83" s="237"/>
      <c r="M83" s="238"/>
      <c r="N83" s="239"/>
      <c r="O83" s="239"/>
      <c r="P83" s="239"/>
      <c r="Q83" s="239"/>
      <c r="R83" s="239"/>
      <c r="S83" s="239"/>
      <c r="T83" s="240"/>
      <c r="AT83" s="241" t="s">
        <v>187</v>
      </c>
      <c r="AU83" s="241" t="s">
        <v>84</v>
      </c>
      <c r="AV83" s="11" t="s">
        <v>82</v>
      </c>
      <c r="AW83" s="11" t="s">
        <v>37</v>
      </c>
      <c r="AX83" s="11" t="s">
        <v>74</v>
      </c>
      <c r="AY83" s="241" t="s">
        <v>178</v>
      </c>
    </row>
    <row r="84" s="12" customFormat="1">
      <c r="B84" s="242"/>
      <c r="C84" s="243"/>
      <c r="D84" s="233" t="s">
        <v>187</v>
      </c>
      <c r="E84" s="244" t="s">
        <v>21</v>
      </c>
      <c r="F84" s="245" t="s">
        <v>195</v>
      </c>
      <c r="G84" s="243"/>
      <c r="H84" s="246">
        <v>3</v>
      </c>
      <c r="I84" s="247"/>
      <c r="J84" s="243"/>
      <c r="K84" s="243"/>
      <c r="L84" s="248"/>
      <c r="M84" s="249"/>
      <c r="N84" s="250"/>
      <c r="O84" s="250"/>
      <c r="P84" s="250"/>
      <c r="Q84" s="250"/>
      <c r="R84" s="250"/>
      <c r="S84" s="250"/>
      <c r="T84" s="251"/>
      <c r="AT84" s="252" t="s">
        <v>187</v>
      </c>
      <c r="AU84" s="252" t="s">
        <v>84</v>
      </c>
      <c r="AV84" s="12" t="s">
        <v>84</v>
      </c>
      <c r="AW84" s="12" t="s">
        <v>37</v>
      </c>
      <c r="AX84" s="12" t="s">
        <v>82</v>
      </c>
      <c r="AY84" s="252" t="s">
        <v>178</v>
      </c>
    </row>
    <row r="85" s="1" customFormat="1" ht="25.5" customHeight="1">
      <c r="B85" s="44"/>
      <c r="C85" s="219" t="s">
        <v>84</v>
      </c>
      <c r="D85" s="219" t="s">
        <v>180</v>
      </c>
      <c r="E85" s="220" t="s">
        <v>248</v>
      </c>
      <c r="F85" s="221" t="s">
        <v>249</v>
      </c>
      <c r="G85" s="222" t="s">
        <v>192</v>
      </c>
      <c r="H85" s="223">
        <v>3</v>
      </c>
      <c r="I85" s="224"/>
      <c r="J85" s="225">
        <f>ROUND(I85*H85,2)</f>
        <v>0</v>
      </c>
      <c r="K85" s="221" t="s">
        <v>184</v>
      </c>
      <c r="L85" s="70"/>
      <c r="M85" s="226" t="s">
        <v>21</v>
      </c>
      <c r="N85" s="227" t="s">
        <v>45</v>
      </c>
      <c r="O85" s="45"/>
      <c r="P85" s="228">
        <f>O85*H85</f>
        <v>0</v>
      </c>
      <c r="Q85" s="228">
        <v>0</v>
      </c>
      <c r="R85" s="228">
        <f>Q85*H85</f>
        <v>0</v>
      </c>
      <c r="S85" s="228">
        <v>0</v>
      </c>
      <c r="T85" s="229">
        <f>S85*H85</f>
        <v>0</v>
      </c>
      <c r="AR85" s="22" t="s">
        <v>185</v>
      </c>
      <c r="AT85" s="22" t="s">
        <v>180</v>
      </c>
      <c r="AU85" s="22" t="s">
        <v>84</v>
      </c>
      <c r="AY85" s="22" t="s">
        <v>178</v>
      </c>
      <c r="BE85" s="230">
        <f>IF(N85="základní",J85,0)</f>
        <v>0</v>
      </c>
      <c r="BF85" s="230">
        <f>IF(N85="snížená",J85,0)</f>
        <v>0</v>
      </c>
      <c r="BG85" s="230">
        <f>IF(N85="zákl. přenesená",J85,0)</f>
        <v>0</v>
      </c>
      <c r="BH85" s="230">
        <f>IF(N85="sníž. přenesená",J85,0)</f>
        <v>0</v>
      </c>
      <c r="BI85" s="230">
        <f>IF(N85="nulová",J85,0)</f>
        <v>0</v>
      </c>
      <c r="BJ85" s="22" t="s">
        <v>82</v>
      </c>
      <c r="BK85" s="230">
        <f>ROUND(I85*H85,2)</f>
        <v>0</v>
      </c>
      <c r="BL85" s="22" t="s">
        <v>185</v>
      </c>
      <c r="BM85" s="22" t="s">
        <v>446</v>
      </c>
    </row>
    <row r="86" s="11" customFormat="1">
      <c r="B86" s="231"/>
      <c r="C86" s="232"/>
      <c r="D86" s="233" t="s">
        <v>187</v>
      </c>
      <c r="E86" s="234" t="s">
        <v>21</v>
      </c>
      <c r="F86" s="235" t="s">
        <v>447</v>
      </c>
      <c r="G86" s="232"/>
      <c r="H86" s="234" t="s">
        <v>21</v>
      </c>
      <c r="I86" s="236"/>
      <c r="J86" s="232"/>
      <c r="K86" s="232"/>
      <c r="L86" s="237"/>
      <c r="M86" s="238"/>
      <c r="N86" s="239"/>
      <c r="O86" s="239"/>
      <c r="P86" s="239"/>
      <c r="Q86" s="239"/>
      <c r="R86" s="239"/>
      <c r="S86" s="239"/>
      <c r="T86" s="240"/>
      <c r="AT86" s="241" t="s">
        <v>187</v>
      </c>
      <c r="AU86" s="241" t="s">
        <v>84</v>
      </c>
      <c r="AV86" s="11" t="s">
        <v>82</v>
      </c>
      <c r="AW86" s="11" t="s">
        <v>37</v>
      </c>
      <c r="AX86" s="11" t="s">
        <v>74</v>
      </c>
      <c r="AY86" s="241" t="s">
        <v>178</v>
      </c>
    </row>
    <row r="87" s="12" customFormat="1">
      <c r="B87" s="242"/>
      <c r="C87" s="243"/>
      <c r="D87" s="233" t="s">
        <v>187</v>
      </c>
      <c r="E87" s="244" t="s">
        <v>21</v>
      </c>
      <c r="F87" s="245" t="s">
        <v>195</v>
      </c>
      <c r="G87" s="243"/>
      <c r="H87" s="246">
        <v>3</v>
      </c>
      <c r="I87" s="247"/>
      <c r="J87" s="243"/>
      <c r="K87" s="243"/>
      <c r="L87" s="248"/>
      <c r="M87" s="249"/>
      <c r="N87" s="250"/>
      <c r="O87" s="250"/>
      <c r="P87" s="250"/>
      <c r="Q87" s="250"/>
      <c r="R87" s="250"/>
      <c r="S87" s="250"/>
      <c r="T87" s="251"/>
      <c r="AT87" s="252" t="s">
        <v>187</v>
      </c>
      <c r="AU87" s="252" t="s">
        <v>84</v>
      </c>
      <c r="AV87" s="12" t="s">
        <v>84</v>
      </c>
      <c r="AW87" s="12" t="s">
        <v>37</v>
      </c>
      <c r="AX87" s="12" t="s">
        <v>82</v>
      </c>
      <c r="AY87" s="252" t="s">
        <v>178</v>
      </c>
    </row>
    <row r="88" s="1" customFormat="1" ht="16.5" customHeight="1">
      <c r="B88" s="44"/>
      <c r="C88" s="253" t="s">
        <v>195</v>
      </c>
      <c r="D88" s="253" t="s">
        <v>209</v>
      </c>
      <c r="E88" s="254" t="s">
        <v>253</v>
      </c>
      <c r="F88" s="255" t="s">
        <v>254</v>
      </c>
      <c r="G88" s="256" t="s">
        <v>255</v>
      </c>
      <c r="H88" s="257">
        <v>0.089999999999999997</v>
      </c>
      <c r="I88" s="258"/>
      <c r="J88" s="259">
        <f>ROUND(I88*H88,2)</f>
        <v>0</v>
      </c>
      <c r="K88" s="255" t="s">
        <v>184</v>
      </c>
      <c r="L88" s="260"/>
      <c r="M88" s="261" t="s">
        <v>21</v>
      </c>
      <c r="N88" s="262" t="s">
        <v>45</v>
      </c>
      <c r="O88" s="45"/>
      <c r="P88" s="228">
        <f>O88*H88</f>
        <v>0</v>
      </c>
      <c r="Q88" s="228">
        <v>0.001</v>
      </c>
      <c r="R88" s="228">
        <f>Q88*H88</f>
        <v>8.9999999999999992E-05</v>
      </c>
      <c r="S88" s="228">
        <v>0</v>
      </c>
      <c r="T88" s="229">
        <f>S88*H88</f>
        <v>0</v>
      </c>
      <c r="AR88" s="22" t="s">
        <v>212</v>
      </c>
      <c r="AT88" s="22" t="s">
        <v>209</v>
      </c>
      <c r="AU88" s="22" t="s">
        <v>84</v>
      </c>
      <c r="AY88" s="22" t="s">
        <v>178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22" t="s">
        <v>82</v>
      </c>
      <c r="BK88" s="230">
        <f>ROUND(I88*H88,2)</f>
        <v>0</v>
      </c>
      <c r="BL88" s="22" t="s">
        <v>185</v>
      </c>
      <c r="BM88" s="22" t="s">
        <v>448</v>
      </c>
    </row>
    <row r="89" s="12" customFormat="1">
      <c r="B89" s="242"/>
      <c r="C89" s="243"/>
      <c r="D89" s="233" t="s">
        <v>187</v>
      </c>
      <c r="E89" s="244" t="s">
        <v>21</v>
      </c>
      <c r="F89" s="245" t="s">
        <v>318</v>
      </c>
      <c r="G89" s="243"/>
      <c r="H89" s="246">
        <v>0.089999999999999997</v>
      </c>
      <c r="I89" s="247"/>
      <c r="J89" s="243"/>
      <c r="K89" s="243"/>
      <c r="L89" s="248"/>
      <c r="M89" s="249"/>
      <c r="N89" s="250"/>
      <c r="O89" s="250"/>
      <c r="P89" s="250"/>
      <c r="Q89" s="250"/>
      <c r="R89" s="250"/>
      <c r="S89" s="250"/>
      <c r="T89" s="251"/>
      <c r="AT89" s="252" t="s">
        <v>187</v>
      </c>
      <c r="AU89" s="252" t="s">
        <v>84</v>
      </c>
      <c r="AV89" s="12" t="s">
        <v>84</v>
      </c>
      <c r="AW89" s="12" t="s">
        <v>37</v>
      </c>
      <c r="AX89" s="12" t="s">
        <v>82</v>
      </c>
      <c r="AY89" s="252" t="s">
        <v>178</v>
      </c>
    </row>
    <row r="90" s="10" customFormat="1" ht="29.88" customHeight="1">
      <c r="B90" s="203"/>
      <c r="C90" s="204"/>
      <c r="D90" s="205" t="s">
        <v>73</v>
      </c>
      <c r="E90" s="217" t="s">
        <v>232</v>
      </c>
      <c r="F90" s="217" t="s">
        <v>267</v>
      </c>
      <c r="G90" s="204"/>
      <c r="H90" s="204"/>
      <c r="I90" s="207"/>
      <c r="J90" s="218">
        <f>BK90</f>
        <v>0</v>
      </c>
      <c r="K90" s="204"/>
      <c r="L90" s="209"/>
      <c r="M90" s="210"/>
      <c r="N90" s="211"/>
      <c r="O90" s="211"/>
      <c r="P90" s="212">
        <f>SUM(P91:P94)</f>
        <v>0</v>
      </c>
      <c r="Q90" s="211"/>
      <c r="R90" s="212">
        <f>SUM(R91:R94)</f>
        <v>0</v>
      </c>
      <c r="S90" s="211"/>
      <c r="T90" s="213">
        <f>SUM(T91:T94)</f>
        <v>0</v>
      </c>
      <c r="AR90" s="214" t="s">
        <v>82</v>
      </c>
      <c r="AT90" s="215" t="s">
        <v>73</v>
      </c>
      <c r="AU90" s="215" t="s">
        <v>82</v>
      </c>
      <c r="AY90" s="214" t="s">
        <v>178</v>
      </c>
      <c r="BK90" s="216">
        <f>SUM(BK91:BK94)</f>
        <v>0</v>
      </c>
    </row>
    <row r="91" s="1" customFormat="1" ht="16.5" customHeight="1">
      <c r="B91" s="44"/>
      <c r="C91" s="219" t="s">
        <v>185</v>
      </c>
      <c r="D91" s="219" t="s">
        <v>180</v>
      </c>
      <c r="E91" s="220" t="s">
        <v>196</v>
      </c>
      <c r="F91" s="221" t="s">
        <v>449</v>
      </c>
      <c r="G91" s="222" t="s">
        <v>198</v>
      </c>
      <c r="H91" s="223">
        <v>1</v>
      </c>
      <c r="I91" s="224"/>
      <c r="J91" s="225">
        <f>ROUND(I91*H91,2)</f>
        <v>0</v>
      </c>
      <c r="K91" s="221" t="s">
        <v>199</v>
      </c>
      <c r="L91" s="70"/>
      <c r="M91" s="226" t="s">
        <v>21</v>
      </c>
      <c r="N91" s="227" t="s">
        <v>45</v>
      </c>
      <c r="O91" s="45"/>
      <c r="P91" s="228">
        <f>O91*H91</f>
        <v>0</v>
      </c>
      <c r="Q91" s="228">
        <v>0</v>
      </c>
      <c r="R91" s="228">
        <f>Q91*H91</f>
        <v>0</v>
      </c>
      <c r="S91" s="228">
        <v>0</v>
      </c>
      <c r="T91" s="229">
        <f>S91*H91</f>
        <v>0</v>
      </c>
      <c r="AR91" s="22" t="s">
        <v>185</v>
      </c>
      <c r="AT91" s="22" t="s">
        <v>180</v>
      </c>
      <c r="AU91" s="22" t="s">
        <v>84</v>
      </c>
      <c r="AY91" s="22" t="s">
        <v>178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22" t="s">
        <v>82</v>
      </c>
      <c r="BK91" s="230">
        <f>ROUND(I91*H91,2)</f>
        <v>0</v>
      </c>
      <c r="BL91" s="22" t="s">
        <v>185</v>
      </c>
      <c r="BM91" s="22" t="s">
        <v>450</v>
      </c>
    </row>
    <row r="92" s="11" customFormat="1">
      <c r="B92" s="231"/>
      <c r="C92" s="232"/>
      <c r="D92" s="233" t="s">
        <v>187</v>
      </c>
      <c r="E92" s="234" t="s">
        <v>21</v>
      </c>
      <c r="F92" s="235" t="s">
        <v>451</v>
      </c>
      <c r="G92" s="232"/>
      <c r="H92" s="234" t="s">
        <v>21</v>
      </c>
      <c r="I92" s="236"/>
      <c r="J92" s="232"/>
      <c r="K92" s="232"/>
      <c r="L92" s="237"/>
      <c r="M92" s="238"/>
      <c r="N92" s="239"/>
      <c r="O92" s="239"/>
      <c r="P92" s="239"/>
      <c r="Q92" s="239"/>
      <c r="R92" s="239"/>
      <c r="S92" s="239"/>
      <c r="T92" s="240"/>
      <c r="AT92" s="241" t="s">
        <v>187</v>
      </c>
      <c r="AU92" s="241" t="s">
        <v>84</v>
      </c>
      <c r="AV92" s="11" t="s">
        <v>82</v>
      </c>
      <c r="AW92" s="11" t="s">
        <v>37</v>
      </c>
      <c r="AX92" s="11" t="s">
        <v>74</v>
      </c>
      <c r="AY92" s="241" t="s">
        <v>178</v>
      </c>
    </row>
    <row r="93" s="11" customFormat="1">
      <c r="B93" s="231"/>
      <c r="C93" s="232"/>
      <c r="D93" s="233" t="s">
        <v>187</v>
      </c>
      <c r="E93" s="234" t="s">
        <v>21</v>
      </c>
      <c r="F93" s="235" t="s">
        <v>452</v>
      </c>
      <c r="G93" s="232"/>
      <c r="H93" s="234" t="s">
        <v>21</v>
      </c>
      <c r="I93" s="236"/>
      <c r="J93" s="232"/>
      <c r="K93" s="232"/>
      <c r="L93" s="237"/>
      <c r="M93" s="238"/>
      <c r="N93" s="239"/>
      <c r="O93" s="239"/>
      <c r="P93" s="239"/>
      <c r="Q93" s="239"/>
      <c r="R93" s="239"/>
      <c r="S93" s="239"/>
      <c r="T93" s="240"/>
      <c r="AT93" s="241" t="s">
        <v>187</v>
      </c>
      <c r="AU93" s="241" t="s">
        <v>84</v>
      </c>
      <c r="AV93" s="11" t="s">
        <v>82</v>
      </c>
      <c r="AW93" s="11" t="s">
        <v>37</v>
      </c>
      <c r="AX93" s="11" t="s">
        <v>74</v>
      </c>
      <c r="AY93" s="241" t="s">
        <v>178</v>
      </c>
    </row>
    <row r="94" s="12" customFormat="1">
      <c r="B94" s="242"/>
      <c r="C94" s="243"/>
      <c r="D94" s="233" t="s">
        <v>187</v>
      </c>
      <c r="E94" s="244" t="s">
        <v>21</v>
      </c>
      <c r="F94" s="245" t="s">
        <v>82</v>
      </c>
      <c r="G94" s="243"/>
      <c r="H94" s="246">
        <v>1</v>
      </c>
      <c r="I94" s="247"/>
      <c r="J94" s="243"/>
      <c r="K94" s="243"/>
      <c r="L94" s="248"/>
      <c r="M94" s="263"/>
      <c r="N94" s="264"/>
      <c r="O94" s="264"/>
      <c r="P94" s="264"/>
      <c r="Q94" s="264"/>
      <c r="R94" s="264"/>
      <c r="S94" s="264"/>
      <c r="T94" s="265"/>
      <c r="AT94" s="252" t="s">
        <v>187</v>
      </c>
      <c r="AU94" s="252" t="s">
        <v>84</v>
      </c>
      <c r="AV94" s="12" t="s">
        <v>84</v>
      </c>
      <c r="AW94" s="12" t="s">
        <v>37</v>
      </c>
      <c r="AX94" s="12" t="s">
        <v>82</v>
      </c>
      <c r="AY94" s="252" t="s">
        <v>178</v>
      </c>
    </row>
    <row r="95" s="1" customFormat="1" ht="6.96" customHeight="1">
      <c r="B95" s="65"/>
      <c r="C95" s="66"/>
      <c r="D95" s="66"/>
      <c r="E95" s="66"/>
      <c r="F95" s="66"/>
      <c r="G95" s="66"/>
      <c r="H95" s="66"/>
      <c r="I95" s="164"/>
      <c r="J95" s="66"/>
      <c r="K95" s="66"/>
      <c r="L95" s="70"/>
    </row>
  </sheetData>
  <sheetProtection sheet="1" autoFilter="0" formatColumns="0" formatRows="0" objects="1" scenarios="1" spinCount="100000" saltValue="M/v+vvmNBr/0CPimlpQ7CKVyhjWFCGywFpFPksqogK5BlCX936Gt/DIjhf5O237B+rODfdTKabpOL8BC1xo2pg==" hashValue="a1myTjBufqBLVUJhKjNKuiyaHyt7yCYqX8/f2GXOWwMspXdVgLY1Spuq2HUco1FS/nXKqmCglKgUrjIAJreMEQ==" algorithmName="SHA-512" password="CC35"/>
  <autoFilter ref="C78:K94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DESKTOP-P8TJTPR\lenovo</dc:creator>
  <cp:lastModifiedBy>DESKTOP-P8TJTPR\lenovo</cp:lastModifiedBy>
  <dcterms:created xsi:type="dcterms:W3CDTF">2018-12-09T22:11:33Z</dcterms:created>
  <dcterms:modified xsi:type="dcterms:W3CDTF">2018-12-09T22:12:16Z</dcterms:modified>
</cp:coreProperties>
</file>